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01_2020 - Zdravotně techn..." sheetId="2" r:id="rId2"/>
    <sheet name="Pokyny pro vyplnění" sheetId="3" r:id="rId3"/>
  </sheets>
  <definedNames>
    <definedName name="_xlnm.Print_Area" localSheetId="0">'Rekapitulace stavby'!$D$4:$AO$36,'Rekapitulace stavby'!$C$42:$AQ$57</definedName>
    <definedName name="_xlnm.Print_Titles" localSheetId="0">'Rekapitulace stavby'!$52:$52</definedName>
    <definedName name="_xlnm._FilterDatabase" localSheetId="1" hidden="1">'01_2020 - Zdravotně techn...'!$C$92:$K$270</definedName>
    <definedName name="_xlnm.Print_Area" localSheetId="1">'01_2020 - Zdravotně techn...'!$C$4:$J$41,'01_2020 - Zdravotně techn...'!$C$47:$J$72,'01_2020 - Zdravotně techn...'!$C$78:$K$270</definedName>
    <definedName name="_xlnm.Print_Titles" localSheetId="1">'01_2020 - Zdravotně techn...'!$92:$92</definedName>
    <definedName name="_xlnm.Print_Area" localSheetId="2">'Pokyny pro vyplnění'!$B$2:$K$71,'Pokyny pro vyplnění'!$B$74:$K$118,'Pokyny pro vyplnění'!$B$121:$K$190,'Pokyny pro vyplnění'!$B$198:$K$218</definedName>
  </definedNames>
  <calcPr/>
</workbook>
</file>

<file path=xl/calcChain.xml><?xml version="1.0" encoding="utf-8"?>
<calcChain xmlns="http://schemas.openxmlformats.org/spreadsheetml/2006/main">
  <c i="2" l="1" r="J39"/>
  <c r="J38"/>
  <c i="1" r="AY56"/>
  <c i="2" r="J37"/>
  <c i="1" r="AX56"/>
  <c i="2" r="BI268"/>
  <c r="BH268"/>
  <c r="BG268"/>
  <c r="BF268"/>
  <c r="T268"/>
  <c r="R268"/>
  <c r="P268"/>
  <c r="BI265"/>
  <c r="BH265"/>
  <c r="BG265"/>
  <c r="BF265"/>
  <c r="T265"/>
  <c r="R265"/>
  <c r="P265"/>
  <c r="BI261"/>
  <c r="BH261"/>
  <c r="BG261"/>
  <c r="BF261"/>
  <c r="T261"/>
  <c r="R261"/>
  <c r="P261"/>
  <c r="BI257"/>
  <c r="BH257"/>
  <c r="BG257"/>
  <c r="BF257"/>
  <c r="T257"/>
  <c r="R257"/>
  <c r="P257"/>
  <c r="BI253"/>
  <c r="BH253"/>
  <c r="BG253"/>
  <c r="BF253"/>
  <c r="T253"/>
  <c r="R253"/>
  <c r="P253"/>
  <c r="BI249"/>
  <c r="BH249"/>
  <c r="BG249"/>
  <c r="BF249"/>
  <c r="T249"/>
  <c r="R249"/>
  <c r="P249"/>
  <c r="BI245"/>
  <c r="BH245"/>
  <c r="BG245"/>
  <c r="BF245"/>
  <c r="T245"/>
  <c r="R245"/>
  <c r="P245"/>
  <c r="BI241"/>
  <c r="BH241"/>
  <c r="BG241"/>
  <c r="BF241"/>
  <c r="T241"/>
  <c r="R241"/>
  <c r="P241"/>
  <c r="BI238"/>
  <c r="BH238"/>
  <c r="BG238"/>
  <c r="BF238"/>
  <c r="T238"/>
  <c r="R238"/>
  <c r="P238"/>
  <c r="BI234"/>
  <c r="BH234"/>
  <c r="BG234"/>
  <c r="BF234"/>
  <c r="T234"/>
  <c r="R234"/>
  <c r="P234"/>
  <c r="BI230"/>
  <c r="BH230"/>
  <c r="BG230"/>
  <c r="BF230"/>
  <c r="T230"/>
  <c r="R230"/>
  <c r="P230"/>
  <c r="BI226"/>
  <c r="BH226"/>
  <c r="BG226"/>
  <c r="BF226"/>
  <c r="T226"/>
  <c r="R226"/>
  <c r="P226"/>
  <c r="BI222"/>
  <c r="BH222"/>
  <c r="BG222"/>
  <c r="BF222"/>
  <c r="T222"/>
  <c r="R222"/>
  <c r="P222"/>
  <c r="BI218"/>
  <c r="BH218"/>
  <c r="BG218"/>
  <c r="BF218"/>
  <c r="T218"/>
  <c r="R218"/>
  <c r="P218"/>
  <c r="BI214"/>
  <c r="BH214"/>
  <c r="BG214"/>
  <c r="BF214"/>
  <c r="T214"/>
  <c r="R214"/>
  <c r="P214"/>
  <c r="BI210"/>
  <c r="BH210"/>
  <c r="BG210"/>
  <c r="BF210"/>
  <c r="T210"/>
  <c r="R210"/>
  <c r="P210"/>
  <c r="BI206"/>
  <c r="BH206"/>
  <c r="BG206"/>
  <c r="BF206"/>
  <c r="T206"/>
  <c r="R206"/>
  <c r="P206"/>
  <c r="BI202"/>
  <c r="BH202"/>
  <c r="BG202"/>
  <c r="BF202"/>
  <c r="T202"/>
  <c r="R202"/>
  <c r="P202"/>
  <c r="BI198"/>
  <c r="BH198"/>
  <c r="BG198"/>
  <c r="BF198"/>
  <c r="T198"/>
  <c r="R198"/>
  <c r="P198"/>
  <c r="BI194"/>
  <c r="BH194"/>
  <c r="BG194"/>
  <c r="BF194"/>
  <c r="T194"/>
  <c r="R194"/>
  <c r="P194"/>
  <c r="BI190"/>
  <c r="BH190"/>
  <c r="BG190"/>
  <c r="BF190"/>
  <c r="T190"/>
  <c r="R190"/>
  <c r="P190"/>
  <c r="BI186"/>
  <c r="BH186"/>
  <c r="BG186"/>
  <c r="BF186"/>
  <c r="T186"/>
  <c r="R186"/>
  <c r="P186"/>
  <c r="BI182"/>
  <c r="BH182"/>
  <c r="BG182"/>
  <c r="BF182"/>
  <c r="T182"/>
  <c r="R182"/>
  <c r="P182"/>
  <c r="BI179"/>
  <c r="BH179"/>
  <c r="BG179"/>
  <c r="BF179"/>
  <c r="T179"/>
  <c r="R179"/>
  <c r="P179"/>
  <c r="BI176"/>
  <c r="BH176"/>
  <c r="BG176"/>
  <c r="BF176"/>
  <c r="T176"/>
  <c r="R176"/>
  <c r="P176"/>
  <c r="BI172"/>
  <c r="BH172"/>
  <c r="BG172"/>
  <c r="BF172"/>
  <c r="T172"/>
  <c r="R172"/>
  <c r="P172"/>
  <c r="BI168"/>
  <c r="BH168"/>
  <c r="BG168"/>
  <c r="BF168"/>
  <c r="T168"/>
  <c r="R168"/>
  <c r="P168"/>
  <c r="BI164"/>
  <c r="BH164"/>
  <c r="BG164"/>
  <c r="BF164"/>
  <c r="T164"/>
  <c r="R164"/>
  <c r="P164"/>
  <c r="BI160"/>
  <c r="BH160"/>
  <c r="BG160"/>
  <c r="BF160"/>
  <c r="T160"/>
  <c r="R160"/>
  <c r="P160"/>
  <c r="BI156"/>
  <c r="BH156"/>
  <c r="BG156"/>
  <c r="BF156"/>
  <c r="T156"/>
  <c r="R156"/>
  <c r="P156"/>
  <c r="BI152"/>
  <c r="BH152"/>
  <c r="BG152"/>
  <c r="BF152"/>
  <c r="T152"/>
  <c r="R152"/>
  <c r="P152"/>
  <c r="BI148"/>
  <c r="BH148"/>
  <c r="BG148"/>
  <c r="BF148"/>
  <c r="T148"/>
  <c r="R148"/>
  <c r="P148"/>
  <c r="BI144"/>
  <c r="BH144"/>
  <c r="BG144"/>
  <c r="BF144"/>
  <c r="T144"/>
  <c r="R144"/>
  <c r="P144"/>
  <c r="BI140"/>
  <c r="BH140"/>
  <c r="BG140"/>
  <c r="BF140"/>
  <c r="T140"/>
  <c r="R140"/>
  <c r="P140"/>
  <c r="BI136"/>
  <c r="BH136"/>
  <c r="BG136"/>
  <c r="BF136"/>
  <c r="T136"/>
  <c r="R136"/>
  <c r="P136"/>
  <c r="BI132"/>
  <c r="BH132"/>
  <c r="BG132"/>
  <c r="BF132"/>
  <c r="T132"/>
  <c r="R132"/>
  <c r="P132"/>
  <c r="BI128"/>
  <c r="BH128"/>
  <c r="BG128"/>
  <c r="BF128"/>
  <c r="T128"/>
  <c r="R128"/>
  <c r="P128"/>
  <c r="BI123"/>
  <c r="BH123"/>
  <c r="BG123"/>
  <c r="BF123"/>
  <c r="T123"/>
  <c r="R123"/>
  <c r="P123"/>
  <c r="BI120"/>
  <c r="BH120"/>
  <c r="BG120"/>
  <c r="BF120"/>
  <c r="T120"/>
  <c r="R120"/>
  <c r="P120"/>
  <c r="BI117"/>
  <c r="BH117"/>
  <c r="BG117"/>
  <c r="BF117"/>
  <c r="T117"/>
  <c r="R117"/>
  <c r="P117"/>
  <c r="BI114"/>
  <c r="BH114"/>
  <c r="BG114"/>
  <c r="BF114"/>
  <c r="T114"/>
  <c r="R114"/>
  <c r="P114"/>
  <c r="BI109"/>
  <c r="BH109"/>
  <c r="BG109"/>
  <c r="BF109"/>
  <c r="T109"/>
  <c r="R109"/>
  <c r="P109"/>
  <c r="BI105"/>
  <c r="BH105"/>
  <c r="BG105"/>
  <c r="BF105"/>
  <c r="T105"/>
  <c r="R105"/>
  <c r="P105"/>
  <c r="BI101"/>
  <c r="BH101"/>
  <c r="BG101"/>
  <c r="BF101"/>
  <c r="T101"/>
  <c r="R101"/>
  <c r="P101"/>
  <c r="BI96"/>
  <c r="BH96"/>
  <c r="BG96"/>
  <c r="BF96"/>
  <c r="T96"/>
  <c r="T95"/>
  <c r="R96"/>
  <c r="R95"/>
  <c r="P96"/>
  <c r="P95"/>
  <c r="J90"/>
  <c r="J89"/>
  <c r="F89"/>
  <c r="F87"/>
  <c r="E85"/>
  <c r="J59"/>
  <c r="J58"/>
  <c r="F58"/>
  <c r="F56"/>
  <c r="E54"/>
  <c r="J20"/>
  <c r="E20"/>
  <c r="F90"/>
  <c r="J19"/>
  <c r="J14"/>
  <c r="J87"/>
  <c r="E7"/>
  <c r="E81"/>
  <c i="1" r="L50"/>
  <c r="AM50"/>
  <c r="AM49"/>
  <c r="L49"/>
  <c r="AM47"/>
  <c r="L47"/>
  <c r="L45"/>
  <c r="L44"/>
  <c i="2" r="BK268"/>
  <c r="BK265"/>
  <c r="BK261"/>
  <c r="J257"/>
  <c r="J253"/>
  <c r="J249"/>
  <c r="BK245"/>
  <c r="BK241"/>
  <c r="BK238"/>
  <c r="J230"/>
  <c r="BK226"/>
  <c r="J222"/>
  <c r="J218"/>
  <c r="BK214"/>
  <c r="BK210"/>
  <c r="J206"/>
  <c r="J202"/>
  <c r="J198"/>
  <c r="BK190"/>
  <c r="BK186"/>
  <c r="J179"/>
  <c r="J172"/>
  <c r="J168"/>
  <c r="BK160"/>
  <c r="BK152"/>
  <c r="J144"/>
  <c r="J132"/>
  <c r="J123"/>
  <c r="J120"/>
  <c r="J114"/>
  <c r="J105"/>
  <c r="J96"/>
  <c r="J265"/>
  <c r="BK257"/>
  <c r="BK249"/>
  <c r="J245"/>
  <c r="J238"/>
  <c r="J234"/>
  <c r="J226"/>
  <c r="BK218"/>
  <c r="J210"/>
  <c r="BK202"/>
  <c r="J194"/>
  <c r="J186"/>
  <c r="BK179"/>
  <c r="BK172"/>
  <c r="BK164"/>
  <c r="J156"/>
  <c r="BK148"/>
  <c r="BK144"/>
  <c r="BK132"/>
  <c r="BK123"/>
  <c r="BK117"/>
  <c r="BK109"/>
  <c r="J101"/>
  <c r="BK194"/>
  <c r="J182"/>
  <c r="J176"/>
  <c r="J164"/>
  <c r="BK156"/>
  <c r="J148"/>
  <c r="BK140"/>
  <c r="J136"/>
  <c r="BK128"/>
  <c r="J117"/>
  <c r="J109"/>
  <c r="BK101"/>
  <c i="1" r="AS55"/>
  <c i="2" r="J268"/>
  <c r="J261"/>
  <c r="BK253"/>
  <c r="J241"/>
  <c r="BK234"/>
  <c r="BK230"/>
  <c r="BK222"/>
  <c r="J214"/>
  <c r="BK206"/>
  <c r="BK198"/>
  <c r="J190"/>
  <c r="BK182"/>
  <c r="BK176"/>
  <c r="BK168"/>
  <c r="J160"/>
  <c r="J152"/>
  <c r="J140"/>
  <c r="BK136"/>
  <c r="J128"/>
  <c r="BK120"/>
  <c r="BK114"/>
  <c r="BK105"/>
  <c r="BK96"/>
  <c l="1" r="P100"/>
  <c r="T100"/>
  <c r="P113"/>
  <c r="BK127"/>
  <c r="R244"/>
  <c r="BK100"/>
  <c r="J100"/>
  <c r="J66"/>
  <c r="R100"/>
  <c r="R94"/>
  <c r="BK113"/>
  <c r="J113"/>
  <c r="J67"/>
  <c r="R113"/>
  <c r="T113"/>
  <c r="P127"/>
  <c r="R127"/>
  <c r="T127"/>
  <c r="BK181"/>
  <c r="J181"/>
  <c r="J70"/>
  <c r="P181"/>
  <c r="R181"/>
  <c r="T181"/>
  <c r="BK244"/>
  <c r="J244"/>
  <c r="J71"/>
  <c r="P244"/>
  <c r="T244"/>
  <c r="J56"/>
  <c r="F59"/>
  <c r="BE101"/>
  <c r="BE105"/>
  <c r="BE117"/>
  <c r="BE120"/>
  <c r="BE123"/>
  <c r="BE128"/>
  <c r="BE136"/>
  <c r="BE140"/>
  <c r="BE144"/>
  <c r="BE152"/>
  <c r="BE156"/>
  <c r="BE160"/>
  <c r="BE164"/>
  <c r="BE168"/>
  <c r="BE176"/>
  <c r="BE179"/>
  <c r="BE182"/>
  <c r="BE194"/>
  <c r="BE202"/>
  <c r="BE210"/>
  <c r="BE214"/>
  <c r="BE222"/>
  <c r="BE226"/>
  <c r="BE230"/>
  <c r="BE238"/>
  <c r="BE249"/>
  <c r="BE253"/>
  <c r="BE261"/>
  <c r="E50"/>
  <c r="BE96"/>
  <c r="BE109"/>
  <c r="BE114"/>
  <c r="BE132"/>
  <c r="BE148"/>
  <c r="BE172"/>
  <c r="BE186"/>
  <c r="BE190"/>
  <c r="BE198"/>
  <c r="BE206"/>
  <c r="BE218"/>
  <c r="BE234"/>
  <c r="BE241"/>
  <c r="BE245"/>
  <c r="BE257"/>
  <c r="BE265"/>
  <c r="BE268"/>
  <c r="BK95"/>
  <c r="BK94"/>
  <c r="J94"/>
  <c r="J64"/>
  <c r="F36"/>
  <c i="1" r="BA56"/>
  <c r="BA55"/>
  <c r="BA54"/>
  <c r="W30"/>
  <c r="AS54"/>
  <c i="2" r="F37"/>
  <c i="1" r="BB56"/>
  <c r="BB55"/>
  <c r="BB54"/>
  <c r="AX54"/>
  <c i="2" r="F38"/>
  <c i="1" r="BC56"/>
  <c r="BC55"/>
  <c r="AY55"/>
  <c i="2" r="F39"/>
  <c i="1" r="BD56"/>
  <c r="BD55"/>
  <c r="BD54"/>
  <c r="W33"/>
  <c i="2" r="J36"/>
  <c i="1" r="AW56"/>
  <c i="2" l="1" r="T94"/>
  <c r="P94"/>
  <c r="T126"/>
  <c r="T93"/>
  <c r="R126"/>
  <c r="R93"/>
  <c r="BK126"/>
  <c r="J126"/>
  <c r="J68"/>
  <c r="P126"/>
  <c r="P93"/>
  <c i="1" r="AU56"/>
  <c i="2" r="BK93"/>
  <c r="J93"/>
  <c r="J63"/>
  <c r="J95"/>
  <c r="J65"/>
  <c r="J127"/>
  <c r="J69"/>
  <c i="1" r="AX55"/>
  <c i="2" r="F35"/>
  <c i="1" r="AZ56"/>
  <c r="AZ55"/>
  <c r="AV55"/>
  <c r="AU55"/>
  <c r="AU54"/>
  <c r="AW54"/>
  <c r="AK30"/>
  <c r="W31"/>
  <c r="AW55"/>
  <c r="BC54"/>
  <c r="AY54"/>
  <c i="2" r="J35"/>
  <c i="1" r="AV56"/>
  <c r="AT56"/>
  <c l="1" r="AT55"/>
  <c r="AZ54"/>
  <c r="W29"/>
  <c r="W32"/>
  <c i="2" r="J32"/>
  <c i="1" r="AG56"/>
  <c r="AG55"/>
  <c r="AG54"/>
  <c l="1" r="AN55"/>
  <c i="2" r="J41"/>
  <c i="1" r="AN56"/>
  <c r="AV54"/>
  <c r="AK29"/>
  <c r="AK26"/>
  <c l="1" r="AK35"/>
  <c r="AT54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<sst xmlns="http://schemas.openxmlformats.org/spreadsheetml/2006/main">
  <si>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</si>
  <si>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</si>
  <si>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</si>
  <si>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</si>
  <si>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</si>
  <si>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{88063e2d-44de-45a9-999f-fa06f35ad5d6}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</si>
  <si>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</si>
  <si>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</si>
  <si>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</si>
  <si>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</si>
  <si>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</si>
  <si>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</si>
  <si>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</si>
  <si>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</si>
  <si>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01_2020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</si>
  <si>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</si>
  <si>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</si>
  <si>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Domov pro seniory 28.října-společné prostory</t>
  </si>
  <si>
    <t>KSO:</t>
  </si>
  <si>
    <t/>
  </si>
  <si>
    <t>CC-CZ:</t>
  </si>
  <si>
    <t>Místo:</t>
  </si>
  <si>
    <t xml:space="preserve"> </t>
  </si>
  <si>
    <t>Datum:</t>
  </si>
  <si>
    <t>27. 2. 2020</t>
  </si>
  <si>
    <t>Zadavatel:</t>
  </si>
  <si>
    <t>IČ:</t>
  </si>
  <si>
    <t>Statutární město FM</t>
  </si>
  <si>
    <t>DIČ:</t>
  </si>
  <si>
    <t>Uchazeč:</t>
  </si>
  <si>
    <t>Vyplň údaj</t>
  </si>
  <si>
    <t>Projektant:</t>
  </si>
  <si>
    <t>PPS Kania s.r.o.</t>
  </si>
  <si>
    <t>True</t>
  </si>
  <si>
    <t>Zpracovatel:</t>
  </si>
  <si>
    <t>Jan Ochodnický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</si>
  <si>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</si>
  <si>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</si>
  <si>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</si>
  <si>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</si>
  <si>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</si>
  <si>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</si>
  <si>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</si>
  <si>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</si>
  <si>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</si>
  <si>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</si>
  <si>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</si>
  <si>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</si>
  <si>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</si>
  <si>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</si>
  <si>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</si>
  <si>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</si>
  <si>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</si>
  <si>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</si>
  <si>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</si>
  <si>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</si>
  <si>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</si>
  <si>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</si>
  <si>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</si>
  <si>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</si>
  <si>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</si>
  <si>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</si>
  <si>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</si>
  <si>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</si>
  <si>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</si>
  <si>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</si>
  <si>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</si>
  <si>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</si>
  <si>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</si>
  <si>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</si>
  <si>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</si>
  <si>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</si>
  <si>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</si>
  <si>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</si>
  <si>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</si>
  <si>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</si>
  <si>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Vnitřní instalace</t>
  </si>
  <si>
    <t>STA</t>
  </si>
  <si>
    <t>1</t>
  </si>
  <si>
    <t>{29d9ffe5-e5e7-46da-a6f4-0fcb683152ff}</t>
  </si>
  <si>
    <t>2</t>
  </si>
  <si>
    <t>/</t>
  </si>
  <si>
    <t>Zdravotně technické instalace</t>
  </si>
  <si>
    <t>Soupis</t>
  </si>
  <si>
    <t>{3b43fc9e-ef52-41d0-96fc-237f18f4aace}</t>
  </si>
  <si>
    <t>KRYCÍ LIST SOUPISU PRACÍ</t>
  </si>
  <si>
    <t>Objekt:</t>
  </si>
  <si>
    <t>01_2020 - Vnitřní instalace</t>
  </si>
  <si>
    <t>Soupis:</t>
  </si>
  <si>
    <t>01_2020 - Zdravotně technické instalace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</si>
  <si>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</si>
  <si>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</si>
  <si>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</si>
  <si>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</si>
  <si>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</si>
  <si>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</si>
  <si>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</si>
  <si>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</si>
  <si>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>PSV - Práce a dodávky PSV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</si>
  <si>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</si>
  <si>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</si>
  <si>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</si>
  <si>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</si>
  <si>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</si>
  <si>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</si>
  <si>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</si>
  <si>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</si>
  <si>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</si>
  <si>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</si>
  <si>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</si>
  <si>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</si>
  <si>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</si>
  <si>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</si>
  <si>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</si>
  <si>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</si>
  <si>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</si>
  <si>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</si>
  <si>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</si>
  <si>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6</t>
  </si>
  <si>
    <t>Úpravy povrchů, podlahy a osazování výplní</t>
  </si>
  <si>
    <t>K</t>
  </si>
  <si>
    <t>612135101</t>
  </si>
  <si>
    <t>Hrubá výplň rýh ve stěnách maltou jakékoli šířky rýhy</t>
  </si>
  <si>
    <t>m2</t>
  </si>
  <si>
    <t>CS ÚRS 2020 01</t>
  </si>
  <si>
    <t>4</t>
  </si>
  <si>
    <t>613306053</t>
  </si>
  <si>
    <t>PP</t>
  </si>
  <si>
    <t>Hrubá výplň rýh maltou jakékoli šířky rýhy ve stěnách</t>
  </si>
  <si>
    <t>P</t>
  </si>
  <si>
    <t>Poznámka k položce:_x000d_
výkr.č.D.1.4.1.b-01-06</t>
  </si>
  <si>
    <t>VV</t>
  </si>
  <si>
    <t>(8+8)*0,15</t>
  </si>
  <si>
    <t>9</t>
  </si>
  <si>
    <t>Ostatní konstrukce a práce, bourání</t>
  </si>
  <si>
    <t>969041111</t>
  </si>
  <si>
    <t>Vybourání vnitřního plastového potrubí do DN 50</t>
  </si>
  <si>
    <t>m</t>
  </si>
  <si>
    <t>1375883477</t>
  </si>
  <si>
    <t>Vybourání vnitřního potrubí včetně vysekání drážky plastového do DN 50</t>
  </si>
  <si>
    <t>3+8</t>
  </si>
  <si>
    <t>3</t>
  </si>
  <si>
    <t>974031142</t>
  </si>
  <si>
    <t>Vysekání rýh ve zdivu cihelném hl do 70 mm š do 70 mm</t>
  </si>
  <si>
    <t>1458984473</t>
  </si>
  <si>
    <t>Vysekání rýh ve zdivu cihelném na maltu vápennou nebo vápenocementovou do hl. 70 mm a šířky do 70 mm</t>
  </si>
  <si>
    <t>8</t>
  </si>
  <si>
    <t>974031143</t>
  </si>
  <si>
    <t>Vysekání rýh ve zdivu cihelném hl do 70 mm š do 100 mm</t>
  </si>
  <si>
    <t>-1179833468</t>
  </si>
  <si>
    <t>Vysekání rýh ve zdivu cihelném na maltu vápennou nebo vápenocementovou do hl. 70 mm a šířky do 100 mm</t>
  </si>
  <si>
    <t>Poznámka k položce:_x000d_
výkr.č.D.1.4.1.b-01-10</t>
  </si>
  <si>
    <t>997</t>
  </si>
  <si>
    <t>Přesun sutě</t>
  </si>
  <si>
    <t>5</t>
  </si>
  <si>
    <t>997013151</t>
  </si>
  <si>
    <t>Vnitrostaveništní doprava suti a vybouraných hmot pro budovy v do 6 m s omezením mechanizace</t>
  </si>
  <si>
    <t>t</t>
  </si>
  <si>
    <t>-1055301078</t>
  </si>
  <si>
    <t>Vnitrostaveništní doprava suti a vybouraných hmot vodorovně do 50 m svisle s omezením mechanizace pro budovy a haly výšky do 6 m</t>
  </si>
  <si>
    <t>997013509</t>
  </si>
  <si>
    <t>Příplatek k odvozu suti a vybouraných hmot na skládku ZKD 1 km přes 1 km</t>
  </si>
  <si>
    <t>-747653128</t>
  </si>
  <si>
    <t>Odvoz suti a vybouraných hmot na skládku nebo meziskládku se složením, na vzdálenost Příplatek k ceně za každý další i započatý 1 km přes 1 km</t>
  </si>
  <si>
    <t>7</t>
  </si>
  <si>
    <t>997013511</t>
  </si>
  <si>
    <t>Odvoz suti a vybouraných hmot z meziskládky na skládku do 1 km s naložením a se složením</t>
  </si>
  <si>
    <t>-184017376</t>
  </si>
  <si>
    <t>Odvoz suti a vybouraných hmot z meziskládky na skládku s naložením a se složením, na vzdálenost do 1 km</t>
  </si>
  <si>
    <t>997013831</t>
  </si>
  <si>
    <t>Poplatek za uložení stavebního směsného odpadu na skládce (skládkovné)</t>
  </si>
  <si>
    <t>998206809</t>
  </si>
  <si>
    <t>Poplatek za uložení stavebního odpadu na skládce (skládkovné) směsného</t>
  </si>
  <si>
    <t>PSV</t>
  </si>
  <si>
    <t>Práce a dodávky PSV</t>
  </si>
  <si>
    <t>721</t>
  </si>
  <si>
    <t>Zdravotechnika - vnitřní kanalizace</t>
  </si>
  <si>
    <t>721171803</t>
  </si>
  <si>
    <t>Demontáž potrubí z PVC do D 75</t>
  </si>
  <si>
    <t>16</t>
  </si>
  <si>
    <t>1606972655</t>
  </si>
  <si>
    <t>Demontáž potrubí z novodurových trub odpadních nebo připojovacích do D 75</t>
  </si>
  <si>
    <t>1+1+1</t>
  </si>
  <si>
    <t>10</t>
  </si>
  <si>
    <t>721220801</t>
  </si>
  <si>
    <t>Demontáž uzávěrek zápachových DN 70</t>
  </si>
  <si>
    <t>kus</t>
  </si>
  <si>
    <t>2092523158</t>
  </si>
  <si>
    <t>Demontáž zápachových uzávěrek do DN 70</t>
  </si>
  <si>
    <t>11</t>
  </si>
  <si>
    <t>721171903</t>
  </si>
  <si>
    <t>Potrubí z PP vsazení odbočky do hrdla DN 50</t>
  </si>
  <si>
    <t>-238966047</t>
  </si>
  <si>
    <t>Opravy odpadního potrubí plastového vsazení odbočky do potrubí DN 50</t>
  </si>
  <si>
    <t>12</t>
  </si>
  <si>
    <t>721171913</t>
  </si>
  <si>
    <t>Potrubí z PP propojení potrubí DN 50</t>
  </si>
  <si>
    <t>1925957892</t>
  </si>
  <si>
    <t>Opravy odpadního potrubí plastového propojení dosavadního potrubí DN 50</t>
  </si>
  <si>
    <t>13</t>
  </si>
  <si>
    <t>721174042.OSM</t>
  </si>
  <si>
    <t>Potrubí kanalizační připojovací Osma HT-Systém DN 32</t>
  </si>
  <si>
    <t>-1976302032</t>
  </si>
  <si>
    <t>12+12+12</t>
  </si>
  <si>
    <t>14</t>
  </si>
  <si>
    <t>721174043.OSM</t>
  </si>
  <si>
    <t>Potrubí kanalizační připojovací Osma HT-Systém DN 50</t>
  </si>
  <si>
    <t>1675573032</t>
  </si>
  <si>
    <t>721194105</t>
  </si>
  <si>
    <t>Vyvedení a upevnění odpadních výpustek DN 50</t>
  </si>
  <si>
    <t>-1831484504</t>
  </si>
  <si>
    <t>Vyměření přípojek na potrubí vyvedení a upevnění odpadních výpustek DN 50</t>
  </si>
  <si>
    <t>M</t>
  </si>
  <si>
    <t>551618410</t>
  </si>
  <si>
    <t>vtok se zápachovou uzávěrkou DN 32 - odvod kondenzátu</t>
  </si>
  <si>
    <t>32</t>
  </si>
  <si>
    <t>-139017744</t>
  </si>
  <si>
    <t>17</t>
  </si>
  <si>
    <t>28615655</t>
  </si>
  <si>
    <t>instalační objímka pevná dvoušroubová HTPO DN 32</t>
  </si>
  <si>
    <t>-1706342093</t>
  </si>
  <si>
    <t>36</t>
  </si>
  <si>
    <t>18</t>
  </si>
  <si>
    <t>28615662</t>
  </si>
  <si>
    <t>připevňovací matice pro HTPO</t>
  </si>
  <si>
    <t>-229891246</t>
  </si>
  <si>
    <t>19</t>
  </si>
  <si>
    <t>28615663</t>
  </si>
  <si>
    <t>připevňovací šroub pro HTPO</t>
  </si>
  <si>
    <t>-962493485</t>
  </si>
  <si>
    <t>20</t>
  </si>
  <si>
    <t>721290111</t>
  </si>
  <si>
    <t>Zkouška těsnosti potrubí kanalizace vodou do DN 125</t>
  </si>
  <si>
    <t>-1494672315</t>
  </si>
  <si>
    <t>Zkouška těsnosti kanalizace v objektech vodou do DN 125</t>
  </si>
  <si>
    <t>36+8</t>
  </si>
  <si>
    <t>721290822</t>
  </si>
  <si>
    <t>Přemístění vnitrostaveništní demontovaných hmot vnitřní kanalizace v objektech výšky do 12 m</t>
  </si>
  <si>
    <t>-1878659989</t>
  </si>
  <si>
    <t>Vnitrostaveništní přemístění vybouraných (demontovaných) hmot vnitřní kanalizace vodorovně do 100 m v objektech výšky přes 6 do 12 m</t>
  </si>
  <si>
    <t>22</t>
  </si>
  <si>
    <t>998721102</t>
  </si>
  <si>
    <t>Přesun hmot tonážní pro vnitřní kanalizace v objektech v do 12 m</t>
  </si>
  <si>
    <t>1732758697</t>
  </si>
  <si>
    <t>Přesun hmot pro vnitřní kanalizace stanovený z hmotnosti přesunovaného materiálu vodorovná dopravní vzdálenost do 50 m v objektech výšky přes 6 do 12 m</t>
  </si>
  <si>
    <t>722</t>
  </si>
  <si>
    <t>Zdravotechnika - vnitřní vodovod</t>
  </si>
  <si>
    <t>23</t>
  </si>
  <si>
    <t>722170801</t>
  </si>
  <si>
    <t>Demontáž rozvodů vody z plastů do D 25</t>
  </si>
  <si>
    <t>1332241613</t>
  </si>
  <si>
    <t>Demontáž rozvodů vody z plastů do Ø 25 mm</t>
  </si>
  <si>
    <t>24</t>
  </si>
  <si>
    <t>722220851</t>
  </si>
  <si>
    <t>Demontáž armatur závitových s jedním závitem G do 3/4</t>
  </si>
  <si>
    <t>-550957938</t>
  </si>
  <si>
    <t>Demontáž armatur závitových s jedním závitem do G 3/4</t>
  </si>
  <si>
    <t>3+3+3</t>
  </si>
  <si>
    <t>25</t>
  </si>
  <si>
    <t>722171912</t>
  </si>
  <si>
    <t>Potrubí plastové odříznutí trubky D do 20 mm</t>
  </si>
  <si>
    <t>1399283139</t>
  </si>
  <si>
    <t>Odříznutí trubky nebo tvarovky u rozvodů vody z plastů D přes 16 do 20 mm</t>
  </si>
  <si>
    <t>2+2+2</t>
  </si>
  <si>
    <t>26</t>
  </si>
  <si>
    <t>722190901</t>
  </si>
  <si>
    <t>Uzavření nebo otevření vodovodního potrubí při opravách</t>
  </si>
  <si>
    <t>-1912689553</t>
  </si>
  <si>
    <t>Opravy ostatní uzavření nebo otevření vodovodního potrubí při opravách včetně vypuštění a napuštění</t>
  </si>
  <si>
    <t>27</t>
  </si>
  <si>
    <t>722173912</t>
  </si>
  <si>
    <t>Potrubí plastové spoje svar polyfuze D do 20 mm</t>
  </si>
  <si>
    <t>1349780313</t>
  </si>
  <si>
    <t>Spoje rozvodů vody z plastů svary polyfuzí D přes 16 do 20 mm</t>
  </si>
  <si>
    <t>28</t>
  </si>
  <si>
    <t>722176112</t>
  </si>
  <si>
    <t>Montáž potrubí plastové spojované svary polyfuzně do D 20 mm</t>
  </si>
  <si>
    <t>-330313005</t>
  </si>
  <si>
    <t>Montáž potrubí z plastových trub svařovaných polyfuzně D přes 16 do 20 mm</t>
  </si>
  <si>
    <t>5+5+5</t>
  </si>
  <si>
    <t>29</t>
  </si>
  <si>
    <t>WVN.STR020P20X</t>
  </si>
  <si>
    <t>EKOPLASTIK - TRUBKA S 2,5 (PN 20) D 20x3,4</t>
  </si>
  <si>
    <t>-232813610</t>
  </si>
  <si>
    <t>30</t>
  </si>
  <si>
    <t>722181231</t>
  </si>
  <si>
    <t>Ochrana vodovodního potrubí přilepenými termoizolačními trubicemi z PE tl do 13 mm DN do 22 mm</t>
  </si>
  <si>
    <t>1332968332</t>
  </si>
  <si>
    <t>Ochrana potrubí termoizolačními trubicemi z pěnového polyetylenu PE přilepenými v příčných a podélných spojích, tloušťky izolace přes 9 do 13 mm, vnitřního průměru izolace DN do 22 mm</t>
  </si>
  <si>
    <t>31</t>
  </si>
  <si>
    <t>722190401</t>
  </si>
  <si>
    <t>Vyvedení a upevnění výpustku do DN 25</t>
  </si>
  <si>
    <t>1734504945</t>
  </si>
  <si>
    <t>Zřízení přípojek na potrubí vyvedení a upevnění výpustek do DN 25</t>
  </si>
  <si>
    <t>722220111</t>
  </si>
  <si>
    <t>Nástěnka pro výtokový ventil G 1/2 s jedním závitem</t>
  </si>
  <si>
    <t>-799729219</t>
  </si>
  <si>
    <t>Armatury s jedním závitem nástěnky pro výtokový ventil G 1/2</t>
  </si>
  <si>
    <t>33</t>
  </si>
  <si>
    <t>722229101</t>
  </si>
  <si>
    <t>Montáž vodovodních armatur s jedním závitem G 1/2 ostatní typ</t>
  </si>
  <si>
    <t>-1095957247</t>
  </si>
  <si>
    <t>Armatury s jedním závitem montáž vodovodních armatur s jedním závitem ostatních typů G 1/2</t>
  </si>
  <si>
    <t>34</t>
  </si>
  <si>
    <t>ALP.ARV001</t>
  </si>
  <si>
    <t>Ventil rohový s filtrem 1/2"×3/8", kulatý</t>
  </si>
  <si>
    <t>792692306</t>
  </si>
  <si>
    <t>35</t>
  </si>
  <si>
    <t>722290215</t>
  </si>
  <si>
    <t>Zkouška těsnosti vodovodního potrubí hrdlového nebo přírubového do DN 100</t>
  </si>
  <si>
    <t>1076476384</t>
  </si>
  <si>
    <t>Zkoušky, proplach a desinfekce vodovodního potrubí zkoušky těsnosti vodovodního potrubí hrdlového nebo přírubového do DN 100</t>
  </si>
  <si>
    <t>722290234</t>
  </si>
  <si>
    <t>Proplach a dezinfekce vodovodního potrubí do DN 80</t>
  </si>
  <si>
    <t>820706884</t>
  </si>
  <si>
    <t>Zkoušky, proplach a desinfekce vodovodního potrubí proplach a desinfekce vodovodního potrubí do DN 80</t>
  </si>
  <si>
    <t>37</t>
  </si>
  <si>
    <t>722290822</t>
  </si>
  <si>
    <t>Přemístění vnitrostaveništní demontovaných hmot pro vnitřní vodovod v objektech výšky do 12 m</t>
  </si>
  <si>
    <t>-115069632</t>
  </si>
  <si>
    <t>Vnitrostaveništní přemístění vybouraných (demontovaných) hmot vnitřní vodovod vodorovně do 100 m v objektech výšky přes 6 do 12 m</t>
  </si>
  <si>
    <t>38</t>
  </si>
  <si>
    <t>998722102</t>
  </si>
  <si>
    <t>Přesun hmot tonážní pro vnitřní vodovod v objektech v do 12 m</t>
  </si>
  <si>
    <t>-664164822</t>
  </si>
  <si>
    <t>Přesun hmot pro vnitřní vodovod stanovený z hmotnosti přesunovaného materiálu vodorovná dopravní vzdálenost do 50 m v objektech výšky přes 6 do 12 m</t>
  </si>
  <si>
    <t>725</t>
  </si>
  <si>
    <t>Zdravotechnika - zařizovací předměty</t>
  </si>
  <si>
    <t>39</t>
  </si>
  <si>
    <t>725310823</t>
  </si>
  <si>
    <t>Demontáž dřez jednoduchý vestavěný v kuchyňských sestavách bez výtokových armatur</t>
  </si>
  <si>
    <t>soubor</t>
  </si>
  <si>
    <t>-60155352</t>
  </si>
  <si>
    <t>Demontáž dřezů jednodílných bez výtokových armatur vestavěných v kuchyňských sestavách</t>
  </si>
  <si>
    <t>40</t>
  </si>
  <si>
    <t>725820802</t>
  </si>
  <si>
    <t>Demontáž baterie stojánkové do jednoho otvoru</t>
  </si>
  <si>
    <t>1884784504</t>
  </si>
  <si>
    <t>Demontáž baterií stojánkových do 1 otvoru</t>
  </si>
  <si>
    <t>41</t>
  </si>
  <si>
    <t>725860811</t>
  </si>
  <si>
    <t>Demontáž uzávěrů zápachu jednoduchých</t>
  </si>
  <si>
    <t>1590793558</t>
  </si>
  <si>
    <t>Demontáž zápachových uzávěrek pro zařizovací předměty jednoduchých</t>
  </si>
  <si>
    <t>42</t>
  </si>
  <si>
    <t>725821325</t>
  </si>
  <si>
    <t>Baterie dřezová stojánková páková s otáčivým kulatým ústím a délkou ramínka 220 mm</t>
  </si>
  <si>
    <t>1536754785</t>
  </si>
  <si>
    <t>Baterie dřezové stojánkové pákové s otáčivým ústím a délkou ramínka 220 mm</t>
  </si>
  <si>
    <t>43</t>
  </si>
  <si>
    <t>725862113</t>
  </si>
  <si>
    <t>Zápachová uzávěrka pro dřezy s přípojkou pro pračku nebo myčku DN 40/50</t>
  </si>
  <si>
    <t>-1557497624</t>
  </si>
  <si>
    <t>Zápachové uzávěrky zařizovacích předmětů pro dřezy s přípojkou pro pračku nebo myčku DN 40/50</t>
  </si>
  <si>
    <t>44</t>
  </si>
  <si>
    <t>725590812</t>
  </si>
  <si>
    <t>Přemístění vnitrostaveništní demontovaných zařizovacích předmětů v objektech výšky do 12 m</t>
  </si>
  <si>
    <t>1548382537</t>
  </si>
  <si>
    <t>Vnitrostaveništní přemístění vybouraných (demontovaných) hmot zařizovacích předmětů vodorovně do 100 m v objektech výšky přes 6 do 12 m</t>
  </si>
  <si>
    <t>45</t>
  </si>
  <si>
    <t>998725102</t>
  </si>
  <si>
    <t>Přesun hmot tonážní pro zařizovací předměty v objektech v do 12 m</t>
  </si>
  <si>
    <t>1599777633</t>
  </si>
  <si>
    <t>Přesun hmot pro zařizovací předměty stanovený z hmotnosti přesunovaného materiálu vodorovná dopravní vzdálenost do 50 m v objektech výšky přes 6 do 12 m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</si>
  <si>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</si>
  <si>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</si>
  <si>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</si>
  <si>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</si>
  <si>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Trebuchet MS"/>
        <charset val="238"/>
        <i val="1"/>
        <color auto="1"/>
        <sz val="9"/>
        <scheme val="none"/>
      </rPr>
      <t xml:space="preserve">Rekapitulace stavby </t>
    </r>
    <r>
      <rPr>
        <rFont val="Trebuchet MS"/>
        <charset val="238"/>
        <color auto="1"/>
        <sz val="9"/>
        <scheme val="none"/>
      </rPr>
      <t>obsahuje sestavu Rekapitulace stavby a Rekapitulace objektů stavby a soupisů prací.</t>
    </r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</si>
  <si>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stavby</t>
    </r>
    <r>
      <rPr>
        <rFont val="Trebuchet MS"/>
        <charset val="238"/>
        <color auto="1"/>
        <sz val="9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</si>
  <si>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</si>
  <si>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</si>
  <si>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objektů stavby a soupisů prací</t>
    </r>
    <r>
      <rPr>
        <rFont val="Trebuchet MS"/>
        <charset val="238"/>
        <color auto="1"/>
        <sz val="9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</si>
  <si>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</si>
  <si>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</si>
  <si>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</si>
  <si>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</si>
  <si>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</si>
  <si>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</si>
  <si>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</si>
  <si>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</si>
  <si>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</si>
  <si>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</si>
  <si>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</si>
  <si>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 prací pro daný typ objektu</t>
  </si>
  <si>
    <r>
      <rPr>
        <rFont val="Trebuchet MS"/>
        <charset val="238"/>
        <i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</si>
  <si>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</si>
  <si>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Trebuchet MS"/>
        <charset val="238"/>
        <b val="1"/>
        <color auto="1"/>
        <sz val="9"/>
        <scheme val="none"/>
      </rPr>
      <t>Krycí list soupisu</t>
    </r>
    <r>
      <rPr>
        <rFont val="Trebuchet MS"/>
        <charset val="238"/>
        <color auto="1"/>
        <sz val="9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</si>
  <si>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</si>
  <si>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Trebuchet MS"/>
        <charset val="238"/>
        <b val="1"/>
        <color auto="1"/>
        <sz val="9"/>
        <scheme val="none"/>
      </rPr>
      <t>Rekapitulace členění soupisu prací</t>
    </r>
    <r>
      <rPr>
        <rFont val="Trebuchet MS"/>
        <charset val="238"/>
        <color auto="1"/>
        <sz val="9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</si>
  <si>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</si>
  <si>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Trebuchet MS"/>
        <charset val="238"/>
        <b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</si>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</sst>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5" fillId="0" borderId="0" applyNumberFormat="0" applyFill="0" applyBorder="0" applyAlignment="0" applyProtection="0"/>
  </cellStyleXfs>
  <cellXfs count="34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6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8" fillId="0" borderId="12" xfId="0" applyFont="1" applyBorder="1" applyAlignment="1">
      <alignment horizontal="center" vertical="center"/>
    </xf>
    <xf numFmtId="0" fontId="18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19" fillId="0" borderId="15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19" fillId="0" borderId="15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0" fillId="4" borderId="7" xfId="0" applyFont="1" applyFill="1" applyBorder="1" applyAlignment="1" applyProtection="1">
      <alignment horizontal="center" vertical="center"/>
    </xf>
    <xf numFmtId="0" fontId="20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0" fillId="4" borderId="8" xfId="0" applyFont="1" applyFill="1" applyBorder="1" applyAlignment="1" applyProtection="1">
      <alignment horizontal="center" vertical="center"/>
    </xf>
    <xf numFmtId="0" fontId="20" fillId="4" borderId="8" xfId="0" applyFont="1" applyFill="1" applyBorder="1" applyAlignment="1" applyProtection="1">
      <alignment horizontal="right" vertical="center"/>
    </xf>
    <xf numFmtId="0" fontId="20" fillId="4" borderId="9" xfId="0" applyFont="1" applyFill="1" applyBorder="1" applyAlignment="1" applyProtection="1">
      <alignment horizontal="center" vertical="center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21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8" fillId="0" borderId="15" xfId="0" applyNumberFormat="1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6" fillId="0" borderId="15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166" fontId="1" fillId="0" borderId="21" xfId="0" applyNumberFormat="1" applyFont="1" applyBorder="1" applyAlignment="1" applyProtection="1">
      <alignment vertical="center"/>
    </xf>
    <xf numFmtId="4" fontId="1" fillId="0" borderId="22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0" fillId="0" borderId="2" xfId="0" applyBorder="1"/>
    <xf numFmtId="0" fontId="0" fillId="0" borderId="3" xfId="0" applyBorder="1"/>
    <xf numFmtId="0" fontId="0" fillId="0" borderId="3" xfId="0" applyBorder="1" applyProtection="1">
      <protection locked="0"/>
    </xf>
    <xf numFmtId="0" fontId="12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16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0" fontId="0" fillId="4" borderId="8" xfId="0" applyFont="1" applyFill="1" applyBorder="1" applyAlignment="1" applyProtection="1">
      <alignment vertical="center"/>
      <protection locked="0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11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20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0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0" fontId="6" fillId="0" borderId="21" xfId="0" applyFont="1" applyBorder="1" applyAlignment="1" applyProtection="1">
      <alignment vertical="center"/>
      <protection locked="0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vertical="center"/>
      <protection locked="0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</xf>
    <xf numFmtId="0" fontId="20" fillId="4" borderId="18" xfId="0" applyFont="1" applyFill="1" applyBorder="1" applyAlignment="1" applyProtection="1">
      <alignment horizontal="center" vertical="center" wrapText="1"/>
    </xf>
    <xf numFmtId="0" fontId="20" fillId="4" borderId="18" xfId="0" applyFont="1" applyFill="1" applyBorder="1" applyAlignment="1" applyProtection="1">
      <alignment horizontal="center" vertical="center" wrapText="1"/>
      <protection locked="0"/>
    </xf>
    <xf numFmtId="0" fontId="20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2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1" fillId="0" borderId="13" xfId="0" applyNumberFormat="1" applyFont="1" applyBorder="1" applyAlignment="1" applyProtection="1"/>
    <xf numFmtId="166" fontId="31" fillId="0" borderId="14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0" fillId="0" borderId="23" xfId="0" applyFont="1" applyBorder="1" applyAlignment="1" applyProtection="1">
      <alignment horizontal="center" vertical="center"/>
    </xf>
    <xf numFmtId="49" fontId="20" fillId="0" borderId="23" xfId="0" applyNumberFormat="1" applyFont="1" applyBorder="1" applyAlignment="1" applyProtection="1">
      <alignment horizontal="left" vertical="center" wrapText="1"/>
    </xf>
    <xf numFmtId="0" fontId="20" fillId="0" borderId="23" xfId="0" applyFont="1" applyBorder="1" applyAlignment="1" applyProtection="1">
      <alignment horizontal="left" vertical="center" wrapText="1"/>
    </xf>
    <xf numFmtId="0" fontId="20" fillId="0" borderId="23" xfId="0" applyFont="1" applyBorder="1" applyAlignment="1" applyProtection="1">
      <alignment horizontal="center" vertical="center" wrapText="1"/>
    </xf>
    <xf numFmtId="167" fontId="20" fillId="0" borderId="23" xfId="0" applyNumberFormat="1" applyFont="1" applyBorder="1" applyAlignment="1" applyProtection="1">
      <alignment vertical="center"/>
    </xf>
    <xf numFmtId="4" fontId="20" fillId="2" borderId="23" xfId="0" applyNumberFormat="1" applyFont="1" applyFill="1" applyBorder="1" applyAlignment="1" applyProtection="1">
      <alignment vertical="center"/>
      <protection locked="0"/>
    </xf>
    <xf numFmtId="4" fontId="20" fillId="0" borderId="23" xfId="0" applyNumberFormat="1" applyFont="1" applyBorder="1" applyAlignment="1" applyProtection="1">
      <alignment vertical="center"/>
    </xf>
    <xf numFmtId="0" fontId="21" fillId="2" borderId="15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 applyProtection="1">
      <alignment horizontal="center" vertical="center"/>
    </xf>
    <xf numFmtId="166" fontId="21" fillId="0" borderId="0" xfId="0" applyNumberFormat="1" applyFont="1" applyBorder="1" applyAlignment="1" applyProtection="1">
      <alignment vertical="center"/>
    </xf>
    <xf numFmtId="166" fontId="21" fillId="0" borderId="16" xfId="0" applyNumberFormat="1" applyFont="1" applyBorder="1" applyAlignment="1" applyProtection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0" applyFont="1" applyAlignment="1" applyProtection="1">
      <alignment horizontal="left"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5" fillId="0" borderId="0" xfId="0" applyFont="1" applyAlignment="1" applyProtection="1">
      <alignment vertical="center" wrapText="1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6" fillId="0" borderId="23" xfId="0" applyFont="1" applyBorder="1" applyAlignment="1" applyProtection="1">
      <alignment horizontal="center" vertical="center"/>
    </xf>
    <xf numFmtId="49" fontId="36" fillId="0" borderId="23" xfId="0" applyNumberFormat="1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center" vertical="center" wrapText="1"/>
    </xf>
    <xf numFmtId="167" fontId="36" fillId="0" borderId="23" xfId="0" applyNumberFormat="1" applyFont="1" applyBorder="1" applyAlignment="1" applyProtection="1">
      <alignment vertical="center"/>
    </xf>
    <xf numFmtId="4" fontId="36" fillId="2" borderId="23" xfId="0" applyNumberFormat="1" applyFont="1" applyFill="1" applyBorder="1" applyAlignment="1" applyProtection="1">
      <alignment vertical="center"/>
      <protection locked="0"/>
    </xf>
    <xf numFmtId="4" fontId="36" fillId="0" borderId="23" xfId="0" applyNumberFormat="1" applyFont="1" applyBorder="1" applyAlignment="1" applyProtection="1">
      <alignment vertical="center"/>
    </xf>
    <xf numFmtId="0" fontId="37" fillId="0" borderId="4" xfId="0" applyFont="1" applyBorder="1" applyAlignment="1">
      <alignment vertical="center"/>
    </xf>
    <xf numFmtId="0" fontId="36" fillId="2" borderId="15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8" fillId="0" borderId="24" xfId="0" applyFont="1" applyBorder="1" applyAlignment="1">
      <alignment vertical="center" wrapText="1"/>
    </xf>
    <xf numFmtId="0" fontId="38" fillId="0" borderId="25" xfId="0" applyFont="1" applyBorder="1" applyAlignment="1">
      <alignment vertical="center" wrapText="1"/>
    </xf>
    <xf numFmtId="0" fontId="38" fillId="0" borderId="26" xfId="0" applyFont="1" applyBorder="1" applyAlignment="1">
      <alignment vertical="center" wrapText="1"/>
    </xf>
    <xf numFmtId="0" fontId="38" fillId="0" borderId="27" xfId="0" applyFont="1" applyBorder="1" applyAlignment="1">
      <alignment horizontal="center" vertical="center" wrapText="1"/>
    </xf>
    <xf numFmtId="0" fontId="39" fillId="0" borderId="1" xfId="0" applyFont="1" applyBorder="1" applyAlignment="1">
      <alignment horizontal="center" vertical="center" wrapText="1"/>
    </xf>
    <xf numFmtId="0" fontId="38" fillId="0" borderId="28" xfId="0" applyFont="1" applyBorder="1" applyAlignment="1">
      <alignment horizontal="center" vertical="center" wrapText="1"/>
    </xf>
    <xf numFmtId="0" fontId="38" fillId="0" borderId="27" xfId="0" applyFont="1" applyBorder="1" applyAlignment="1">
      <alignment vertical="center" wrapText="1"/>
    </xf>
    <xf numFmtId="0" fontId="40" fillId="0" borderId="29" xfId="0" applyFont="1" applyBorder="1" applyAlignment="1">
      <alignment horizontal="left" wrapText="1"/>
    </xf>
    <xf numFmtId="0" fontId="38" fillId="0" borderId="28" xfId="0" applyFont="1" applyBorder="1" applyAlignment="1">
      <alignment vertical="center" wrapText="1"/>
    </xf>
    <xf numFmtId="0" fontId="40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 wrapText="1"/>
    </xf>
    <xf numFmtId="0" fontId="41" fillId="0" borderId="27" xfId="0" applyFont="1" applyBorder="1" applyAlignment="1">
      <alignment vertical="center" wrapText="1"/>
    </xf>
    <xf numFmtId="0" fontId="41" fillId="0" borderId="1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vertical="center"/>
    </xf>
    <xf numFmtId="49" fontId="41" fillId="0" borderId="1" xfId="0" applyNumberFormat="1" applyFont="1" applyBorder="1" applyAlignment="1">
      <alignment horizontal="left" vertical="center" wrapText="1"/>
    </xf>
    <xf numFmtId="49" fontId="41" fillId="0" borderId="1" xfId="0" applyNumberFormat="1" applyFont="1" applyBorder="1" applyAlignment="1">
      <alignment vertical="center" wrapText="1"/>
    </xf>
    <xf numFmtId="0" fontId="38" fillId="0" borderId="30" xfId="0" applyFont="1" applyBorder="1" applyAlignment="1">
      <alignment vertical="center" wrapText="1"/>
    </xf>
    <xf numFmtId="0" fontId="42" fillId="0" borderId="29" xfId="0" applyFont="1" applyBorder="1" applyAlignment="1">
      <alignment vertical="center" wrapText="1"/>
    </xf>
    <xf numFmtId="0" fontId="38" fillId="0" borderId="31" xfId="0" applyFont="1" applyBorder="1" applyAlignment="1">
      <alignment vertical="center" wrapText="1"/>
    </xf>
    <xf numFmtId="0" fontId="38" fillId="0" borderId="1" xfId="0" applyFont="1" applyBorder="1" applyAlignment="1">
      <alignment vertical="top"/>
    </xf>
    <xf numFmtId="0" fontId="38" fillId="0" borderId="0" xfId="0" applyFont="1" applyAlignment="1">
      <alignment vertical="top"/>
    </xf>
    <xf numFmtId="0" fontId="38" fillId="0" borderId="24" xfId="0" applyFont="1" applyBorder="1" applyAlignment="1">
      <alignment horizontal="left" vertical="center"/>
    </xf>
    <xf numFmtId="0" fontId="38" fillId="0" borderId="25" xfId="0" applyFont="1" applyBorder="1" applyAlignment="1">
      <alignment horizontal="left" vertical="center"/>
    </xf>
    <xf numFmtId="0" fontId="38" fillId="0" borderId="26" xfId="0" applyFont="1" applyBorder="1" applyAlignment="1">
      <alignment horizontal="left" vertical="center"/>
    </xf>
    <xf numFmtId="0" fontId="38" fillId="0" borderId="27" xfId="0" applyFont="1" applyBorder="1" applyAlignment="1">
      <alignment horizontal="left" vertical="center"/>
    </xf>
    <xf numFmtId="0" fontId="39" fillId="0" borderId="1" xfId="0" applyFont="1" applyBorder="1" applyAlignment="1">
      <alignment horizontal="center" vertical="center"/>
    </xf>
    <xf numFmtId="0" fontId="38" fillId="0" borderId="28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40" fillId="0" borderId="29" xfId="0" applyFont="1" applyBorder="1" applyAlignment="1">
      <alignment horizontal="center" vertical="center"/>
    </xf>
    <xf numFmtId="0" fontId="43" fillId="0" borderId="29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1" fillId="0" borderId="0" xfId="0" applyFont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1" fillId="0" borderId="27" xfId="0" applyFont="1" applyBorder="1" applyAlignment="1">
      <alignment horizontal="left" vertical="center"/>
    </xf>
    <xf numFmtId="0" fontId="41" fillId="0" borderId="1" xfId="0" applyFont="1" applyFill="1" applyBorder="1" applyAlignment="1">
      <alignment horizontal="left" vertical="center"/>
    </xf>
    <xf numFmtId="0" fontId="41" fillId="0" borderId="1" xfId="0" applyFont="1" applyFill="1" applyBorder="1" applyAlignment="1">
      <alignment horizontal="center" vertical="center"/>
    </xf>
    <xf numFmtId="0" fontId="38" fillId="0" borderId="30" xfId="0" applyFont="1" applyBorder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38" fillId="0" borderId="31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center" vertical="center" wrapText="1"/>
    </xf>
    <xf numFmtId="0" fontId="38" fillId="0" borderId="24" xfId="0" applyFont="1" applyBorder="1" applyAlignment="1">
      <alignment horizontal="left" vertical="center" wrapText="1"/>
    </xf>
    <xf numFmtId="0" fontId="38" fillId="0" borderId="25" xfId="0" applyFont="1" applyBorder="1" applyAlignment="1">
      <alignment horizontal="left" vertical="center" wrapText="1"/>
    </xf>
    <xf numFmtId="0" fontId="38" fillId="0" borderId="26" xfId="0" applyFont="1" applyBorder="1" applyAlignment="1">
      <alignment horizontal="left" vertical="center" wrapText="1"/>
    </xf>
    <xf numFmtId="0" fontId="38" fillId="0" borderId="27" xfId="0" applyFont="1" applyBorder="1" applyAlignment="1">
      <alignment horizontal="left" vertical="center" wrapText="1"/>
    </xf>
    <xf numFmtId="0" fontId="38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/>
    </xf>
    <xf numFmtId="0" fontId="41" fillId="0" borderId="30" xfId="0" applyFont="1" applyBorder="1" applyAlignment="1">
      <alignment horizontal="left" vertical="center" wrapText="1"/>
    </xf>
    <xf numFmtId="0" fontId="41" fillId="0" borderId="29" xfId="0" applyFont="1" applyBorder="1" applyAlignment="1">
      <alignment horizontal="left" vertical="center" wrapText="1"/>
    </xf>
    <xf numFmtId="0" fontId="41" fillId="0" borderId="3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top"/>
    </xf>
    <xf numFmtId="0" fontId="41" fillId="0" borderId="1" xfId="0" applyFont="1" applyBorder="1" applyAlignment="1">
      <alignment horizontal="center" vertical="top"/>
    </xf>
    <xf numFmtId="0" fontId="41" fillId="0" borderId="30" xfId="0" applyFont="1" applyBorder="1" applyAlignment="1">
      <alignment horizontal="left" vertical="center"/>
    </xf>
    <xf numFmtId="0" fontId="41" fillId="0" borderId="31" xfId="0" applyFont="1" applyBorder="1" applyAlignment="1">
      <alignment horizontal="left" vertical="center"/>
    </xf>
    <xf numFmtId="0" fontId="43" fillId="0" borderId="0" xfId="0" applyFont="1" applyAlignment="1">
      <alignment vertical="center"/>
    </xf>
    <xf numFmtId="0" fontId="40" fillId="0" borderId="1" xfId="0" applyFont="1" applyBorder="1" applyAlignment="1">
      <alignment vertical="center"/>
    </xf>
    <xf numFmtId="0" fontId="43" fillId="0" borderId="29" xfId="0" applyFont="1" applyBorder="1" applyAlignment="1">
      <alignment vertical="center"/>
    </xf>
    <xf numFmtId="0" fontId="40" fillId="0" borderId="29" xfId="0" applyFont="1" applyBorder="1" applyAlignment="1">
      <alignment vertical="center"/>
    </xf>
    <xf numFmtId="0" fontId="0" fillId="0" borderId="1" xfId="0" applyBorder="1" applyAlignment="1">
      <alignment vertical="top"/>
    </xf>
    <xf numFmtId="49" fontId="41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0" fillId="0" borderId="29" xfId="0" applyFont="1" applyBorder="1" applyAlignment="1">
      <alignment horizontal="left"/>
    </xf>
    <xf numFmtId="0" fontId="43" fillId="0" borderId="29" xfId="0" applyFont="1" applyBorder="1" applyAlignment="1"/>
    <xf numFmtId="0" fontId="38" fillId="0" borderId="27" xfId="0" applyFont="1" applyBorder="1" applyAlignment="1">
      <alignment vertical="top"/>
    </xf>
    <xf numFmtId="0" fontId="38" fillId="0" borderId="28" xfId="0" applyFont="1" applyBorder="1" applyAlignment="1">
      <alignment vertical="top"/>
    </xf>
    <xf numFmtId="0" fontId="38" fillId="0" borderId="1" xfId="0" applyFont="1" applyBorder="1" applyAlignment="1">
      <alignment horizontal="center" vertical="center"/>
    </xf>
    <xf numFmtId="0" fontId="38" fillId="0" borderId="1" xfId="0" applyFont="1" applyBorder="1" applyAlignment="1">
      <alignment horizontal="left" vertical="top"/>
    </xf>
    <xf numFmtId="0" fontId="38" fillId="0" borderId="30" xfId="0" applyFont="1" applyBorder="1" applyAlignment="1">
      <alignment vertical="top"/>
    </xf>
    <xf numFmtId="0" fontId="38" fillId="0" borderId="29" xfId="0" applyFont="1" applyBorder="1" applyAlignment="1">
      <alignment vertical="top"/>
    </xf>
    <xf numFmtId="0" fontId="38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6" t="s">
        <v>6</v>
      </c>
      <c r="BT2" s="16" t="s">
        <v>7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="1" customFormat="1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s="1" customFormat="1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s="1" customFormat="1" ht="12" customHeight="1">
      <c r="B7" s="20"/>
      <c r="C7" s="21"/>
      <c r="D7" s="31" t="s">
        <v>18</v>
      </c>
      <c r="E7" s="21"/>
      <c r="F7" s="21"/>
      <c r="G7" s="21"/>
      <c r="H7" s="21"/>
      <c r="I7" s="21"/>
      <c r="J7" s="21"/>
      <c r="K7" s="26" t="s">
        <v>19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20</v>
      </c>
      <c r="AL7" s="21"/>
      <c r="AM7" s="21"/>
      <c r="AN7" s="26" t="s">
        <v>19</v>
      </c>
      <c r="AO7" s="21"/>
      <c r="AP7" s="21"/>
      <c r="AQ7" s="21"/>
      <c r="AR7" s="19"/>
      <c r="BE7" s="30"/>
      <c r="BS7" s="16" t="s">
        <v>6</v>
      </c>
    </row>
    <row r="8" s="1" customFormat="1" ht="12" customHeight="1">
      <c r="B8" s="20"/>
      <c r="C8" s="21"/>
      <c r="D8" s="31" t="s">
        <v>21</v>
      </c>
      <c r="E8" s="21"/>
      <c r="F8" s="21"/>
      <c r="G8" s="21"/>
      <c r="H8" s="21"/>
      <c r="I8" s="21"/>
      <c r="J8" s="21"/>
      <c r="K8" s="26" t="s">
        <v>22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23</v>
      </c>
      <c r="AL8" s="21"/>
      <c r="AM8" s="21"/>
      <c r="AN8" s="32" t="s">
        <v>24</v>
      </c>
      <c r="AO8" s="21"/>
      <c r="AP8" s="21"/>
      <c r="AQ8" s="21"/>
      <c r="AR8" s="19"/>
      <c r="BE8" s="30"/>
      <c r="BS8" s="16" t="s">
        <v>6</v>
      </c>
    </row>
    <row r="9" s="1" customFormat="1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6</v>
      </c>
    </row>
    <row r="10" s="1" customFormat="1" ht="12" customHeight="1">
      <c r="B10" s="20"/>
      <c r="C10" s="21"/>
      <c r="D10" s="31" t="s">
        <v>25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26</v>
      </c>
      <c r="AL10" s="21"/>
      <c r="AM10" s="21"/>
      <c r="AN10" s="26" t="s">
        <v>19</v>
      </c>
      <c r="AO10" s="21"/>
      <c r="AP10" s="21"/>
      <c r="AQ10" s="21"/>
      <c r="AR10" s="19"/>
      <c r="BE10" s="30"/>
      <c r="BS10" s="16" t="s">
        <v>6</v>
      </c>
    </row>
    <row r="11" s="1" customFormat="1" ht="18.48" customHeight="1">
      <c r="B11" s="20"/>
      <c r="C11" s="21"/>
      <c r="D11" s="21"/>
      <c r="E11" s="26" t="s">
        <v>27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28</v>
      </c>
      <c r="AL11" s="21"/>
      <c r="AM11" s="21"/>
      <c r="AN11" s="26" t="s">
        <v>19</v>
      </c>
      <c r="AO11" s="21"/>
      <c r="AP11" s="21"/>
      <c r="AQ11" s="21"/>
      <c r="AR11" s="19"/>
      <c r="BE11" s="30"/>
      <c r="BS11" s="16" t="s">
        <v>6</v>
      </c>
    </row>
    <row r="12" s="1" customFormat="1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s="1" customFormat="1" ht="12" customHeight="1">
      <c r="B13" s="20"/>
      <c r="C13" s="21"/>
      <c r="D13" s="31" t="s">
        <v>29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26</v>
      </c>
      <c r="AL13" s="21"/>
      <c r="AM13" s="21"/>
      <c r="AN13" s="33" t="s">
        <v>30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3" t="s">
        <v>30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28</v>
      </c>
      <c r="AL14" s="21"/>
      <c r="AM14" s="21"/>
      <c r="AN14" s="33" t="s">
        <v>30</v>
      </c>
      <c r="AO14" s="21"/>
      <c r="AP14" s="21"/>
      <c r="AQ14" s="21"/>
      <c r="AR14" s="19"/>
      <c r="BE14" s="30"/>
      <c r="BS14" s="16" t="s">
        <v>6</v>
      </c>
    </row>
    <row r="15" s="1" customFormat="1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s="1" customFormat="1" ht="12" customHeight="1">
      <c r="B16" s="20"/>
      <c r="C16" s="21"/>
      <c r="D16" s="31" t="s">
        <v>31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26</v>
      </c>
      <c r="AL16" s="21"/>
      <c r="AM16" s="21"/>
      <c r="AN16" s="26" t="s">
        <v>19</v>
      </c>
      <c r="AO16" s="21"/>
      <c r="AP16" s="21"/>
      <c r="AQ16" s="21"/>
      <c r="AR16" s="19"/>
      <c r="BE16" s="30"/>
      <c r="BS16" s="16" t="s">
        <v>4</v>
      </c>
    </row>
    <row r="17" s="1" customFormat="1" ht="18.48" customHeight="1">
      <c r="B17" s="20"/>
      <c r="C17" s="21"/>
      <c r="D17" s="21"/>
      <c r="E17" s="26" t="s">
        <v>32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28</v>
      </c>
      <c r="AL17" s="21"/>
      <c r="AM17" s="21"/>
      <c r="AN17" s="26" t="s">
        <v>19</v>
      </c>
      <c r="AO17" s="21"/>
      <c r="AP17" s="21"/>
      <c r="AQ17" s="21"/>
      <c r="AR17" s="19"/>
      <c r="BE17" s="30"/>
      <c r="BS17" s="16" t="s">
        <v>33</v>
      </c>
    </row>
    <row r="18" s="1" customFormat="1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s="1" customFormat="1" ht="12" customHeight="1">
      <c r="B19" s="20"/>
      <c r="C19" s="21"/>
      <c r="D19" s="31" t="s">
        <v>34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26</v>
      </c>
      <c r="AL19" s="21"/>
      <c r="AM19" s="21"/>
      <c r="AN19" s="26" t="s">
        <v>19</v>
      </c>
      <c r="AO19" s="21"/>
      <c r="AP19" s="21"/>
      <c r="AQ19" s="21"/>
      <c r="AR19" s="19"/>
      <c r="BE19" s="30"/>
      <c r="BS19" s="16" t="s">
        <v>6</v>
      </c>
    </row>
    <row r="20" s="1" customFormat="1" ht="18.48" customHeight="1">
      <c r="B20" s="20"/>
      <c r="C20" s="21"/>
      <c r="D20" s="21"/>
      <c r="E20" s="26" t="s">
        <v>35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28</v>
      </c>
      <c r="AL20" s="21"/>
      <c r="AM20" s="21"/>
      <c r="AN20" s="26" t="s">
        <v>19</v>
      </c>
      <c r="AO20" s="21"/>
      <c r="AP20" s="21"/>
      <c r="AQ20" s="21"/>
      <c r="AR20" s="19"/>
      <c r="BE20" s="30"/>
      <c r="BS20" s="16" t="s">
        <v>33</v>
      </c>
    </row>
    <row r="21" s="1" customFormat="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s="1" customFormat="1" ht="12" customHeight="1">
      <c r="B22" s="20"/>
      <c r="C22" s="21"/>
      <c r="D22" s="31" t="s">
        <v>36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s="1" customFormat="1" ht="47.25" customHeight="1">
      <c r="B23" s="20"/>
      <c r="C23" s="21"/>
      <c r="D23" s="21"/>
      <c r="E23" s="35" t="s">
        <v>37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s="1" customFormat="1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s="1" customFormat="1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2" customFormat="1" ht="25.92" customHeight="1">
      <c r="A26" s="37"/>
      <c r="B26" s="38"/>
      <c r="C26" s="39"/>
      <c r="D26" s="40" t="s">
        <v>38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ROUND(AG54,2)</f>
        <v>0</v>
      </c>
      <c r="AL26" s="41"/>
      <c r="AM26" s="41"/>
      <c r="AN26" s="41"/>
      <c r="AO26" s="41"/>
      <c r="AP26" s="39"/>
      <c r="AQ26" s="39"/>
      <c r="AR26" s="43"/>
      <c r="BE26" s="30"/>
    </row>
    <row r="27" s="2" customFormat="1" ht="6.96" customHeight="1">
      <c r="A27" s="37"/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3"/>
      <c r="BE27" s="30"/>
    </row>
    <row r="28" s="2" customFormat="1">
      <c r="A28" s="37"/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44" t="s">
        <v>39</v>
      </c>
      <c r="M28" s="44"/>
      <c r="N28" s="44"/>
      <c r="O28" s="44"/>
      <c r="P28" s="44"/>
      <c r="Q28" s="39"/>
      <c r="R28" s="39"/>
      <c r="S28" s="39"/>
      <c r="T28" s="39"/>
      <c r="U28" s="39"/>
      <c r="V28" s="39"/>
      <c r="W28" s="44" t="s">
        <v>40</v>
      </c>
      <c r="X28" s="44"/>
      <c r="Y28" s="44"/>
      <c r="Z28" s="44"/>
      <c r="AA28" s="44"/>
      <c r="AB28" s="44"/>
      <c r="AC28" s="44"/>
      <c r="AD28" s="44"/>
      <c r="AE28" s="44"/>
      <c r="AF28" s="39"/>
      <c r="AG28" s="39"/>
      <c r="AH28" s="39"/>
      <c r="AI28" s="39"/>
      <c r="AJ28" s="39"/>
      <c r="AK28" s="44" t="s">
        <v>41</v>
      </c>
      <c r="AL28" s="44"/>
      <c r="AM28" s="44"/>
      <c r="AN28" s="44"/>
      <c r="AO28" s="44"/>
      <c r="AP28" s="39"/>
      <c r="AQ28" s="39"/>
      <c r="AR28" s="43"/>
      <c r="BE28" s="30"/>
    </row>
    <row r="29" s="3" customFormat="1" ht="14.4" customHeight="1">
      <c r="A29" s="3"/>
      <c r="B29" s="45"/>
      <c r="C29" s="46"/>
      <c r="D29" s="31" t="s">
        <v>42</v>
      </c>
      <c r="E29" s="46"/>
      <c r="F29" s="31" t="s">
        <v>43</v>
      </c>
      <c r="G29" s="46"/>
      <c r="H29" s="46"/>
      <c r="I29" s="46"/>
      <c r="J29" s="46"/>
      <c r="K29" s="46"/>
      <c r="L29" s="47">
        <v>0.20999999999999999</v>
      </c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8">
        <f>ROUND(AZ54, 2)</f>
        <v>0</v>
      </c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8">
        <f>ROUND(AV54, 2)</f>
        <v>0</v>
      </c>
      <c r="AL29" s="46"/>
      <c r="AM29" s="46"/>
      <c r="AN29" s="46"/>
      <c r="AO29" s="46"/>
      <c r="AP29" s="46"/>
      <c r="AQ29" s="46"/>
      <c r="AR29" s="49"/>
      <c r="BE29" s="50"/>
    </row>
    <row r="30" s="3" customFormat="1" ht="14.4" customHeight="1">
      <c r="A30" s="3"/>
      <c r="B30" s="45"/>
      <c r="C30" s="46"/>
      <c r="D30" s="46"/>
      <c r="E30" s="46"/>
      <c r="F30" s="31" t="s">
        <v>44</v>
      </c>
      <c r="G30" s="46"/>
      <c r="H30" s="46"/>
      <c r="I30" s="46"/>
      <c r="J30" s="46"/>
      <c r="K30" s="46"/>
      <c r="L30" s="47">
        <v>0.14999999999999999</v>
      </c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8">
        <f>ROUND(BA54, 2)</f>
        <v>0</v>
      </c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8">
        <f>ROUND(AW54, 2)</f>
        <v>0</v>
      </c>
      <c r="AL30" s="46"/>
      <c r="AM30" s="46"/>
      <c r="AN30" s="46"/>
      <c r="AO30" s="46"/>
      <c r="AP30" s="46"/>
      <c r="AQ30" s="46"/>
      <c r="AR30" s="49"/>
      <c r="BE30" s="50"/>
    </row>
    <row r="31" hidden="1" s="3" customFormat="1" ht="14.4" customHeight="1">
      <c r="A31" s="3"/>
      <c r="B31" s="45"/>
      <c r="C31" s="46"/>
      <c r="D31" s="46"/>
      <c r="E31" s="46"/>
      <c r="F31" s="31" t="s">
        <v>45</v>
      </c>
      <c r="G31" s="46"/>
      <c r="H31" s="46"/>
      <c r="I31" s="46"/>
      <c r="J31" s="46"/>
      <c r="K31" s="46"/>
      <c r="L31" s="47">
        <v>0.20999999999999999</v>
      </c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8">
        <f>ROUND(BB54, 2)</f>
        <v>0</v>
      </c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8">
        <v>0</v>
      </c>
      <c r="AL31" s="46"/>
      <c r="AM31" s="46"/>
      <c r="AN31" s="46"/>
      <c r="AO31" s="46"/>
      <c r="AP31" s="46"/>
      <c r="AQ31" s="46"/>
      <c r="AR31" s="49"/>
      <c r="BE31" s="50"/>
    </row>
    <row r="32" hidden="1" s="3" customFormat="1" ht="14.4" customHeight="1">
      <c r="A32" s="3"/>
      <c r="B32" s="45"/>
      <c r="C32" s="46"/>
      <c r="D32" s="46"/>
      <c r="E32" s="46"/>
      <c r="F32" s="31" t="s">
        <v>46</v>
      </c>
      <c r="G32" s="46"/>
      <c r="H32" s="46"/>
      <c r="I32" s="46"/>
      <c r="J32" s="46"/>
      <c r="K32" s="46"/>
      <c r="L32" s="47">
        <v>0.14999999999999999</v>
      </c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8">
        <f>ROUND(BC54, 2)</f>
        <v>0</v>
      </c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8">
        <v>0</v>
      </c>
      <c r="AL32" s="46"/>
      <c r="AM32" s="46"/>
      <c r="AN32" s="46"/>
      <c r="AO32" s="46"/>
      <c r="AP32" s="46"/>
      <c r="AQ32" s="46"/>
      <c r="AR32" s="49"/>
      <c r="BE32" s="50"/>
    </row>
    <row r="33" hidden="1" s="3" customFormat="1" ht="14.4" customHeight="1">
      <c r="A33" s="3"/>
      <c r="B33" s="45"/>
      <c r="C33" s="46"/>
      <c r="D33" s="46"/>
      <c r="E33" s="46"/>
      <c r="F33" s="31" t="s">
        <v>47</v>
      </c>
      <c r="G33" s="46"/>
      <c r="H33" s="46"/>
      <c r="I33" s="46"/>
      <c r="J33" s="46"/>
      <c r="K33" s="46"/>
      <c r="L33" s="47">
        <v>0</v>
      </c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8">
        <f>ROUND(BD54, 2)</f>
        <v>0</v>
      </c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8">
        <v>0</v>
      </c>
      <c r="AL33" s="46"/>
      <c r="AM33" s="46"/>
      <c r="AN33" s="46"/>
      <c r="AO33" s="46"/>
      <c r="AP33" s="46"/>
      <c r="AQ33" s="46"/>
      <c r="AR33" s="49"/>
      <c r="BE33" s="3"/>
    </row>
    <row r="34" s="2" customFormat="1" ht="6.96" customHeight="1">
      <c r="A34" s="37"/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3"/>
      <c r="BE34" s="37"/>
    </row>
    <row r="35" s="2" customFormat="1" ht="25.92" customHeight="1">
      <c r="A35" s="37"/>
      <c r="B35" s="38"/>
      <c r="C35" s="51"/>
      <c r="D35" s="52" t="s">
        <v>48</v>
      </c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4" t="s">
        <v>49</v>
      </c>
      <c r="U35" s="53"/>
      <c r="V35" s="53"/>
      <c r="W35" s="53"/>
      <c r="X35" s="55" t="s">
        <v>50</v>
      </c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6">
        <f>SUM(AK26:AK33)</f>
        <v>0</v>
      </c>
      <c r="AL35" s="53"/>
      <c r="AM35" s="53"/>
      <c r="AN35" s="53"/>
      <c r="AO35" s="57"/>
      <c r="AP35" s="51"/>
      <c r="AQ35" s="51"/>
      <c r="AR35" s="43"/>
      <c r="BE35" s="37"/>
    </row>
    <row r="36" s="2" customFormat="1" ht="6.96" customHeight="1">
      <c r="A36" s="37"/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3"/>
      <c r="BE36" s="37"/>
    </row>
    <row r="37" s="2" customFormat="1" ht="6.96" customHeight="1">
      <c r="A37" s="37"/>
      <c r="B37" s="58"/>
      <c r="C37" s="59"/>
      <c r="D37" s="59"/>
      <c r="E37" s="59"/>
      <c r="F37" s="59"/>
      <c r="G37" s="59"/>
      <c r="H37" s="59"/>
      <c r="I37" s="59"/>
      <c r="J37" s="59"/>
      <c r="K37" s="59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  <c r="W37" s="59"/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  <c r="AM37" s="59"/>
      <c r="AN37" s="59"/>
      <c r="AO37" s="59"/>
      <c r="AP37" s="59"/>
      <c r="AQ37" s="59"/>
      <c r="AR37" s="43"/>
      <c r="BE37" s="37"/>
    </row>
    <row r="41" s="2" customFormat="1" ht="6.96" customHeight="1">
      <c r="A41" s="37"/>
      <c r="B41" s="60"/>
      <c r="C41" s="61"/>
      <c r="D41" s="61"/>
      <c r="E41" s="61"/>
      <c r="F41" s="61"/>
      <c r="G41" s="61"/>
      <c r="H41" s="61"/>
      <c r="I41" s="61"/>
      <c r="J41" s="61"/>
      <c r="K41" s="61"/>
      <c r="L41" s="61"/>
      <c r="M41" s="61"/>
      <c r="N41" s="61"/>
      <c r="O41" s="61"/>
      <c r="P41" s="61"/>
      <c r="Q41" s="61"/>
      <c r="R41" s="61"/>
      <c r="S41" s="61"/>
      <c r="T41" s="61"/>
      <c r="U41" s="61"/>
      <c r="V41" s="61"/>
      <c r="W41" s="61"/>
      <c r="X41" s="61"/>
      <c r="Y41" s="61"/>
      <c r="Z41" s="61"/>
      <c r="AA41" s="61"/>
      <c r="AB41" s="61"/>
      <c r="AC41" s="61"/>
      <c r="AD41" s="61"/>
      <c r="AE41" s="61"/>
      <c r="AF41" s="61"/>
      <c r="AG41" s="61"/>
      <c r="AH41" s="61"/>
      <c r="AI41" s="61"/>
      <c r="AJ41" s="61"/>
      <c r="AK41" s="61"/>
      <c r="AL41" s="61"/>
      <c r="AM41" s="61"/>
      <c r="AN41" s="61"/>
      <c r="AO41" s="61"/>
      <c r="AP41" s="61"/>
      <c r="AQ41" s="61"/>
      <c r="AR41" s="43"/>
      <c r="BE41" s="37"/>
    </row>
    <row r="42" s="2" customFormat="1" ht="24.96" customHeight="1">
      <c r="A42" s="37"/>
      <c r="B42" s="38"/>
      <c r="C42" s="22" t="s">
        <v>51</v>
      </c>
      <c r="D42" s="39"/>
      <c r="E42" s="39"/>
      <c r="F42" s="39"/>
      <c r="G42" s="39"/>
      <c r="H42" s="39"/>
      <c r="I42" s="39"/>
      <c r="J42" s="39"/>
      <c r="K42" s="39"/>
      <c r="L42" s="39"/>
      <c r="M42" s="39"/>
      <c r="N42" s="39"/>
      <c r="O42" s="39"/>
      <c r="P42" s="39"/>
      <c r="Q42" s="39"/>
      <c r="R42" s="39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  <c r="AF42" s="39"/>
      <c r="AG42" s="39"/>
      <c r="AH42" s="39"/>
      <c r="AI42" s="39"/>
      <c r="AJ42" s="39"/>
      <c r="AK42" s="39"/>
      <c r="AL42" s="39"/>
      <c r="AM42" s="39"/>
      <c r="AN42" s="39"/>
      <c r="AO42" s="39"/>
      <c r="AP42" s="39"/>
      <c r="AQ42" s="39"/>
      <c r="AR42" s="43"/>
      <c r="BE42" s="37"/>
    </row>
    <row r="43" s="2" customFormat="1" ht="6.96" customHeight="1">
      <c r="A43" s="37"/>
      <c r="B43" s="38"/>
      <c r="C43" s="39"/>
      <c r="D43" s="39"/>
      <c r="E43" s="39"/>
      <c r="F43" s="39"/>
      <c r="G43" s="39"/>
      <c r="H43" s="39"/>
      <c r="I43" s="39"/>
      <c r="J43" s="39"/>
      <c r="K43" s="39"/>
      <c r="L43" s="39"/>
      <c r="M43" s="39"/>
      <c r="N43" s="39"/>
      <c r="O43" s="39"/>
      <c r="P43" s="39"/>
      <c r="Q43" s="39"/>
      <c r="R43" s="39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  <c r="AF43" s="39"/>
      <c r="AG43" s="39"/>
      <c r="AH43" s="39"/>
      <c r="AI43" s="39"/>
      <c r="AJ43" s="39"/>
      <c r="AK43" s="39"/>
      <c r="AL43" s="39"/>
      <c r="AM43" s="39"/>
      <c r="AN43" s="39"/>
      <c r="AO43" s="39"/>
      <c r="AP43" s="39"/>
      <c r="AQ43" s="39"/>
      <c r="AR43" s="43"/>
      <c r="BE43" s="37"/>
    </row>
    <row r="44" s="4" customFormat="1" ht="12" customHeight="1">
      <c r="A44" s="4"/>
      <c r="B44" s="62"/>
      <c r="C44" s="31" t="s">
        <v>13</v>
      </c>
      <c r="D44" s="63"/>
      <c r="E44" s="63"/>
      <c r="F44" s="63"/>
      <c r="G44" s="63"/>
      <c r="H44" s="63"/>
      <c r="I44" s="63"/>
      <c r="J44" s="63"/>
      <c r="K44" s="63"/>
      <c r="L44" s="63" t="str">
        <f>K5</f>
        <v>01_2020</v>
      </c>
      <c r="M44" s="63"/>
      <c r="N44" s="63"/>
      <c r="O44" s="63"/>
      <c r="P44" s="63"/>
      <c r="Q44" s="63"/>
      <c r="R44" s="63"/>
      <c r="S44" s="63"/>
      <c r="T44" s="63"/>
      <c r="U44" s="63"/>
      <c r="V44" s="63"/>
      <c r="W44" s="63"/>
      <c r="X44" s="63"/>
      <c r="Y44" s="63"/>
      <c r="Z44" s="63"/>
      <c r="AA44" s="63"/>
      <c r="AB44" s="63"/>
      <c r="AC44" s="63"/>
      <c r="AD44" s="63"/>
      <c r="AE44" s="63"/>
      <c r="AF44" s="63"/>
      <c r="AG44" s="63"/>
      <c r="AH44" s="63"/>
      <c r="AI44" s="63"/>
      <c r="AJ44" s="63"/>
      <c r="AK44" s="63"/>
      <c r="AL44" s="63"/>
      <c r="AM44" s="63"/>
      <c r="AN44" s="63"/>
      <c r="AO44" s="63"/>
      <c r="AP44" s="63"/>
      <c r="AQ44" s="63"/>
      <c r="AR44" s="64"/>
      <c r="BE44" s="4"/>
    </row>
    <row r="45" s="5" customFormat="1" ht="36.96" customHeight="1">
      <c r="A45" s="5"/>
      <c r="B45" s="65"/>
      <c r="C45" s="66" t="s">
        <v>16</v>
      </c>
      <c r="D45" s="67"/>
      <c r="E45" s="67"/>
      <c r="F45" s="67"/>
      <c r="G45" s="67"/>
      <c r="H45" s="67"/>
      <c r="I45" s="67"/>
      <c r="J45" s="67"/>
      <c r="K45" s="67"/>
      <c r="L45" s="68" t="str">
        <f>K6</f>
        <v>Domov pro seniory 28.října-společné prostory</v>
      </c>
      <c r="M45" s="67"/>
      <c r="N45" s="67"/>
      <c r="O45" s="67"/>
      <c r="P45" s="67"/>
      <c r="Q45" s="67"/>
      <c r="R45" s="67"/>
      <c r="S45" s="67"/>
      <c r="T45" s="67"/>
      <c r="U45" s="67"/>
      <c r="V45" s="67"/>
      <c r="W45" s="67"/>
      <c r="X45" s="67"/>
      <c r="Y45" s="67"/>
      <c r="Z45" s="67"/>
      <c r="AA45" s="67"/>
      <c r="AB45" s="67"/>
      <c r="AC45" s="67"/>
      <c r="AD45" s="67"/>
      <c r="AE45" s="67"/>
      <c r="AF45" s="67"/>
      <c r="AG45" s="67"/>
      <c r="AH45" s="67"/>
      <c r="AI45" s="67"/>
      <c r="AJ45" s="67"/>
      <c r="AK45" s="67"/>
      <c r="AL45" s="67"/>
      <c r="AM45" s="67"/>
      <c r="AN45" s="67"/>
      <c r="AO45" s="67"/>
      <c r="AP45" s="67"/>
      <c r="AQ45" s="67"/>
      <c r="AR45" s="69"/>
      <c r="BE45" s="5"/>
    </row>
    <row r="46" s="2" customFormat="1" ht="6.96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39"/>
      <c r="M46" s="39"/>
      <c r="N46" s="39"/>
      <c r="O46" s="39"/>
      <c r="P46" s="39"/>
      <c r="Q46" s="39"/>
      <c r="R46" s="39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  <c r="AF46" s="39"/>
      <c r="AG46" s="39"/>
      <c r="AH46" s="39"/>
      <c r="AI46" s="39"/>
      <c r="AJ46" s="39"/>
      <c r="AK46" s="39"/>
      <c r="AL46" s="39"/>
      <c r="AM46" s="39"/>
      <c r="AN46" s="39"/>
      <c r="AO46" s="39"/>
      <c r="AP46" s="39"/>
      <c r="AQ46" s="39"/>
      <c r="AR46" s="43"/>
      <c r="BE46" s="37"/>
    </row>
    <row r="47" s="2" customFormat="1" ht="12" customHeight="1">
      <c r="A47" s="37"/>
      <c r="B47" s="38"/>
      <c r="C47" s="31" t="s">
        <v>21</v>
      </c>
      <c r="D47" s="39"/>
      <c r="E47" s="39"/>
      <c r="F47" s="39"/>
      <c r="G47" s="39"/>
      <c r="H47" s="39"/>
      <c r="I47" s="39"/>
      <c r="J47" s="39"/>
      <c r="K47" s="39"/>
      <c r="L47" s="70" t="str">
        <f>IF(K8="","",K8)</f>
        <v xml:space="preserve"> </v>
      </c>
      <c r="M47" s="39"/>
      <c r="N47" s="39"/>
      <c r="O47" s="39"/>
      <c r="P47" s="39"/>
      <c r="Q47" s="39"/>
      <c r="R47" s="39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  <c r="AF47" s="39"/>
      <c r="AG47" s="39"/>
      <c r="AH47" s="39"/>
      <c r="AI47" s="31" t="s">
        <v>23</v>
      </c>
      <c r="AJ47" s="39"/>
      <c r="AK47" s="39"/>
      <c r="AL47" s="39"/>
      <c r="AM47" s="71" t="str">
        <f>IF(AN8= "","",AN8)</f>
        <v>27. 2. 2020</v>
      </c>
      <c r="AN47" s="71"/>
      <c r="AO47" s="39"/>
      <c r="AP47" s="39"/>
      <c r="AQ47" s="39"/>
      <c r="AR47" s="43"/>
      <c r="BE47" s="37"/>
    </row>
    <row r="48" s="2" customFormat="1" ht="6.96" customHeight="1">
      <c r="A48" s="37"/>
      <c r="B48" s="38"/>
      <c r="C48" s="39"/>
      <c r="D48" s="39"/>
      <c r="E48" s="39"/>
      <c r="F48" s="39"/>
      <c r="G48" s="39"/>
      <c r="H48" s="39"/>
      <c r="I48" s="39"/>
      <c r="J48" s="39"/>
      <c r="K48" s="39"/>
      <c r="L48" s="39"/>
      <c r="M48" s="39"/>
      <c r="N48" s="39"/>
      <c r="O48" s="39"/>
      <c r="P48" s="39"/>
      <c r="Q48" s="39"/>
      <c r="R48" s="39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  <c r="AF48" s="39"/>
      <c r="AG48" s="39"/>
      <c r="AH48" s="39"/>
      <c r="AI48" s="39"/>
      <c r="AJ48" s="39"/>
      <c r="AK48" s="39"/>
      <c r="AL48" s="39"/>
      <c r="AM48" s="39"/>
      <c r="AN48" s="39"/>
      <c r="AO48" s="39"/>
      <c r="AP48" s="39"/>
      <c r="AQ48" s="39"/>
      <c r="AR48" s="43"/>
      <c r="BE48" s="37"/>
    </row>
    <row r="49" s="2" customFormat="1" ht="15.15" customHeight="1">
      <c r="A49" s="37"/>
      <c r="B49" s="38"/>
      <c r="C49" s="31" t="s">
        <v>25</v>
      </c>
      <c r="D49" s="39"/>
      <c r="E49" s="39"/>
      <c r="F49" s="39"/>
      <c r="G49" s="39"/>
      <c r="H49" s="39"/>
      <c r="I49" s="39"/>
      <c r="J49" s="39"/>
      <c r="K49" s="39"/>
      <c r="L49" s="63" t="str">
        <f>IF(E11= "","",E11)</f>
        <v>Statutární město FM</v>
      </c>
      <c r="M49" s="39"/>
      <c r="N49" s="39"/>
      <c r="O49" s="39"/>
      <c r="P49" s="39"/>
      <c r="Q49" s="39"/>
      <c r="R49" s="39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  <c r="AF49" s="39"/>
      <c r="AG49" s="39"/>
      <c r="AH49" s="39"/>
      <c r="AI49" s="31" t="s">
        <v>31</v>
      </c>
      <c r="AJ49" s="39"/>
      <c r="AK49" s="39"/>
      <c r="AL49" s="39"/>
      <c r="AM49" s="72" t="str">
        <f>IF(E17="","",E17)</f>
        <v>PPS Kania s.r.o.</v>
      </c>
      <c r="AN49" s="63"/>
      <c r="AO49" s="63"/>
      <c r="AP49" s="63"/>
      <c r="AQ49" s="39"/>
      <c r="AR49" s="43"/>
      <c r="AS49" s="73" t="s">
        <v>52</v>
      </c>
      <c r="AT49" s="74"/>
      <c r="AU49" s="75"/>
      <c r="AV49" s="75"/>
      <c r="AW49" s="75"/>
      <c r="AX49" s="75"/>
      <c r="AY49" s="75"/>
      <c r="AZ49" s="75"/>
      <c r="BA49" s="75"/>
      <c r="BB49" s="75"/>
      <c r="BC49" s="75"/>
      <c r="BD49" s="76"/>
      <c r="BE49" s="37"/>
    </row>
    <row r="50" s="2" customFormat="1" ht="15.15" customHeight="1">
      <c r="A50" s="37"/>
      <c r="B50" s="38"/>
      <c r="C50" s="31" t="s">
        <v>29</v>
      </c>
      <c r="D50" s="39"/>
      <c r="E50" s="39"/>
      <c r="F50" s="39"/>
      <c r="G50" s="39"/>
      <c r="H50" s="39"/>
      <c r="I50" s="39"/>
      <c r="J50" s="39"/>
      <c r="K50" s="39"/>
      <c r="L50" s="63" t="str">
        <f>IF(E14= "Vyplň údaj","",E14)</f>
        <v/>
      </c>
      <c r="M50" s="39"/>
      <c r="N50" s="39"/>
      <c r="O50" s="39"/>
      <c r="P50" s="39"/>
      <c r="Q50" s="39"/>
      <c r="R50" s="39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  <c r="AF50" s="39"/>
      <c r="AG50" s="39"/>
      <c r="AH50" s="39"/>
      <c r="AI50" s="31" t="s">
        <v>34</v>
      </c>
      <c r="AJ50" s="39"/>
      <c r="AK50" s="39"/>
      <c r="AL50" s="39"/>
      <c r="AM50" s="72" t="str">
        <f>IF(E20="","",E20)</f>
        <v>Jan Ochodnický</v>
      </c>
      <c r="AN50" s="63"/>
      <c r="AO50" s="63"/>
      <c r="AP50" s="63"/>
      <c r="AQ50" s="39"/>
      <c r="AR50" s="43"/>
      <c r="AS50" s="77"/>
      <c r="AT50" s="78"/>
      <c r="AU50" s="79"/>
      <c r="AV50" s="79"/>
      <c r="AW50" s="79"/>
      <c r="AX50" s="79"/>
      <c r="AY50" s="79"/>
      <c r="AZ50" s="79"/>
      <c r="BA50" s="79"/>
      <c r="BB50" s="79"/>
      <c r="BC50" s="79"/>
      <c r="BD50" s="80"/>
      <c r="BE50" s="37"/>
    </row>
    <row r="51" s="2" customFormat="1" ht="10.8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39"/>
      <c r="M51" s="39"/>
      <c r="N51" s="39"/>
      <c r="O51" s="39"/>
      <c r="P51" s="39"/>
      <c r="Q51" s="39"/>
      <c r="R51" s="39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  <c r="AF51" s="39"/>
      <c r="AG51" s="39"/>
      <c r="AH51" s="39"/>
      <c r="AI51" s="39"/>
      <c r="AJ51" s="39"/>
      <c r="AK51" s="39"/>
      <c r="AL51" s="39"/>
      <c r="AM51" s="39"/>
      <c r="AN51" s="39"/>
      <c r="AO51" s="39"/>
      <c r="AP51" s="39"/>
      <c r="AQ51" s="39"/>
      <c r="AR51" s="43"/>
      <c r="AS51" s="81"/>
      <c r="AT51" s="82"/>
      <c r="AU51" s="83"/>
      <c r="AV51" s="83"/>
      <c r="AW51" s="83"/>
      <c r="AX51" s="83"/>
      <c r="AY51" s="83"/>
      <c r="AZ51" s="83"/>
      <c r="BA51" s="83"/>
      <c r="BB51" s="83"/>
      <c r="BC51" s="83"/>
      <c r="BD51" s="84"/>
      <c r="BE51" s="37"/>
    </row>
    <row r="52" s="2" customFormat="1" ht="29.28" customHeight="1">
      <c r="A52" s="37"/>
      <c r="B52" s="38"/>
      <c r="C52" s="85" t="s">
        <v>53</v>
      </c>
      <c r="D52" s="86"/>
      <c r="E52" s="86"/>
      <c r="F52" s="86"/>
      <c r="G52" s="86"/>
      <c r="H52" s="87"/>
      <c r="I52" s="88" t="s">
        <v>54</v>
      </c>
      <c r="J52" s="86"/>
      <c r="K52" s="86"/>
      <c r="L52" s="86"/>
      <c r="M52" s="86"/>
      <c r="N52" s="86"/>
      <c r="O52" s="86"/>
      <c r="P52" s="86"/>
      <c r="Q52" s="86"/>
      <c r="R52" s="86"/>
      <c r="S52" s="86"/>
      <c r="T52" s="86"/>
      <c r="U52" s="86"/>
      <c r="V52" s="86"/>
      <c r="W52" s="86"/>
      <c r="X52" s="86"/>
      <c r="Y52" s="86"/>
      <c r="Z52" s="86"/>
      <c r="AA52" s="86"/>
      <c r="AB52" s="86"/>
      <c r="AC52" s="86"/>
      <c r="AD52" s="86"/>
      <c r="AE52" s="86"/>
      <c r="AF52" s="86"/>
      <c r="AG52" s="89" t="s">
        <v>55</v>
      </c>
      <c r="AH52" s="86"/>
      <c r="AI52" s="86"/>
      <c r="AJ52" s="86"/>
      <c r="AK52" s="86"/>
      <c r="AL52" s="86"/>
      <c r="AM52" s="86"/>
      <c r="AN52" s="88" t="s">
        <v>56</v>
      </c>
      <c r="AO52" s="86"/>
      <c r="AP52" s="86"/>
      <c r="AQ52" s="90" t="s">
        <v>57</v>
      </c>
      <c r="AR52" s="43"/>
      <c r="AS52" s="91" t="s">
        <v>58</v>
      </c>
      <c r="AT52" s="92" t="s">
        <v>59</v>
      </c>
      <c r="AU52" s="92" t="s">
        <v>60</v>
      </c>
      <c r="AV52" s="92" t="s">
        <v>61</v>
      </c>
      <c r="AW52" s="92" t="s">
        <v>62</v>
      </c>
      <c r="AX52" s="92" t="s">
        <v>63</v>
      </c>
      <c r="AY52" s="92" t="s">
        <v>64</v>
      </c>
      <c r="AZ52" s="92" t="s">
        <v>65</v>
      </c>
      <c r="BA52" s="92" t="s">
        <v>66</v>
      </c>
      <c r="BB52" s="92" t="s">
        <v>67</v>
      </c>
      <c r="BC52" s="92" t="s">
        <v>68</v>
      </c>
      <c r="BD52" s="93" t="s">
        <v>69</v>
      </c>
      <c r="BE52" s="37"/>
    </row>
    <row r="53" s="2" customFormat="1" ht="10.8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39"/>
      <c r="M53" s="39"/>
      <c r="N53" s="39"/>
      <c r="O53" s="39"/>
      <c r="P53" s="39"/>
      <c r="Q53" s="39"/>
      <c r="R53" s="39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  <c r="AF53" s="39"/>
      <c r="AG53" s="39"/>
      <c r="AH53" s="39"/>
      <c r="AI53" s="39"/>
      <c r="AJ53" s="39"/>
      <c r="AK53" s="39"/>
      <c r="AL53" s="39"/>
      <c r="AM53" s="39"/>
      <c r="AN53" s="39"/>
      <c r="AO53" s="39"/>
      <c r="AP53" s="39"/>
      <c r="AQ53" s="39"/>
      <c r="AR53" s="43"/>
      <c r="AS53" s="94"/>
      <c r="AT53" s="95"/>
      <c r="AU53" s="95"/>
      <c r="AV53" s="95"/>
      <c r="AW53" s="95"/>
      <c r="AX53" s="95"/>
      <c r="AY53" s="95"/>
      <c r="AZ53" s="95"/>
      <c r="BA53" s="95"/>
      <c r="BB53" s="95"/>
      <c r="BC53" s="95"/>
      <c r="BD53" s="96"/>
      <c r="BE53" s="37"/>
    </row>
    <row r="54" s="6" customFormat="1" ht="32.4" customHeight="1">
      <c r="A54" s="6"/>
      <c r="B54" s="97"/>
      <c r="C54" s="98" t="s">
        <v>70</v>
      </c>
      <c r="D54" s="99"/>
      <c r="E54" s="99"/>
      <c r="F54" s="99"/>
      <c r="G54" s="99"/>
      <c r="H54" s="99"/>
      <c r="I54" s="99"/>
      <c r="J54" s="99"/>
      <c r="K54" s="99"/>
      <c r="L54" s="99"/>
      <c r="M54" s="99"/>
      <c r="N54" s="99"/>
      <c r="O54" s="99"/>
      <c r="P54" s="99"/>
      <c r="Q54" s="99"/>
      <c r="R54" s="99"/>
      <c r="S54" s="99"/>
      <c r="T54" s="99"/>
      <c r="U54" s="99"/>
      <c r="V54" s="99"/>
      <c r="W54" s="99"/>
      <c r="X54" s="99"/>
      <c r="Y54" s="99"/>
      <c r="Z54" s="99"/>
      <c r="AA54" s="99"/>
      <c r="AB54" s="99"/>
      <c r="AC54" s="99"/>
      <c r="AD54" s="99"/>
      <c r="AE54" s="99"/>
      <c r="AF54" s="99"/>
      <c r="AG54" s="100">
        <f>ROUND(AG55,2)</f>
        <v>0</v>
      </c>
      <c r="AH54" s="100"/>
      <c r="AI54" s="100"/>
      <c r="AJ54" s="100"/>
      <c r="AK54" s="100"/>
      <c r="AL54" s="100"/>
      <c r="AM54" s="100"/>
      <c r="AN54" s="101">
        <f>SUM(AG54,AT54)</f>
        <v>0</v>
      </c>
      <c r="AO54" s="101"/>
      <c r="AP54" s="101"/>
      <c r="AQ54" s="102" t="s">
        <v>19</v>
      </c>
      <c r="AR54" s="103"/>
      <c r="AS54" s="104">
        <f>ROUND(AS55,2)</f>
        <v>0</v>
      </c>
      <c r="AT54" s="105">
        <f>ROUND(SUM(AV54:AW54),2)</f>
        <v>0</v>
      </c>
      <c r="AU54" s="106">
        <f>ROUND(AU55,5)</f>
        <v>0</v>
      </c>
      <c r="AV54" s="105">
        <f>ROUND(AZ54*L29,2)</f>
        <v>0</v>
      </c>
      <c r="AW54" s="105">
        <f>ROUND(BA54*L30,2)</f>
        <v>0</v>
      </c>
      <c r="AX54" s="105">
        <f>ROUND(BB54*L29,2)</f>
        <v>0</v>
      </c>
      <c r="AY54" s="105">
        <f>ROUND(BC54*L30,2)</f>
        <v>0</v>
      </c>
      <c r="AZ54" s="105">
        <f>ROUND(AZ55,2)</f>
        <v>0</v>
      </c>
      <c r="BA54" s="105">
        <f>ROUND(BA55,2)</f>
        <v>0</v>
      </c>
      <c r="BB54" s="105">
        <f>ROUND(BB55,2)</f>
        <v>0</v>
      </c>
      <c r="BC54" s="105">
        <f>ROUND(BC55,2)</f>
        <v>0</v>
      </c>
      <c r="BD54" s="107">
        <f>ROUND(BD55,2)</f>
        <v>0</v>
      </c>
      <c r="BE54" s="6"/>
      <c r="BS54" s="108" t="s">
        <v>71</v>
      </c>
      <c r="BT54" s="108" t="s">
        <v>72</v>
      </c>
      <c r="BU54" s="109" t="s">
        <v>73</v>
      </c>
      <c r="BV54" s="108" t="s">
        <v>74</v>
      </c>
      <c r="BW54" s="108" t="s">
        <v>5</v>
      </c>
      <c r="BX54" s="108" t="s">
        <v>75</v>
      </c>
      <c r="CL54" s="108" t="s">
        <v>19</v>
      </c>
    </row>
    <row r="55" s="7" customFormat="1" ht="16.5" customHeight="1">
      <c r="A55" s="7"/>
      <c r="B55" s="110"/>
      <c r="C55" s="111"/>
      <c r="D55" s="112" t="s">
        <v>14</v>
      </c>
      <c r="E55" s="112"/>
      <c r="F55" s="112"/>
      <c r="G55" s="112"/>
      <c r="H55" s="112"/>
      <c r="I55" s="113"/>
      <c r="J55" s="112" t="s">
        <v>76</v>
      </c>
      <c r="K55" s="112"/>
      <c r="L55" s="112"/>
      <c r="M55" s="112"/>
      <c r="N55" s="112"/>
      <c r="O55" s="112"/>
      <c r="P55" s="112"/>
      <c r="Q55" s="112"/>
      <c r="R55" s="112"/>
      <c r="S55" s="112"/>
      <c r="T55" s="112"/>
      <c r="U55" s="112"/>
      <c r="V55" s="112"/>
      <c r="W55" s="112"/>
      <c r="X55" s="112"/>
      <c r="Y55" s="112"/>
      <c r="Z55" s="112"/>
      <c r="AA55" s="112"/>
      <c r="AB55" s="112"/>
      <c r="AC55" s="112"/>
      <c r="AD55" s="112"/>
      <c r="AE55" s="112"/>
      <c r="AF55" s="112"/>
      <c r="AG55" s="114">
        <f>ROUND(AG56,2)</f>
        <v>0</v>
      </c>
      <c r="AH55" s="113"/>
      <c r="AI55" s="113"/>
      <c r="AJ55" s="113"/>
      <c r="AK55" s="113"/>
      <c r="AL55" s="113"/>
      <c r="AM55" s="113"/>
      <c r="AN55" s="115">
        <f>SUM(AG55,AT55)</f>
        <v>0</v>
      </c>
      <c r="AO55" s="113"/>
      <c r="AP55" s="113"/>
      <c r="AQ55" s="116" t="s">
        <v>77</v>
      </c>
      <c r="AR55" s="117"/>
      <c r="AS55" s="118">
        <f>ROUND(AS56,2)</f>
        <v>0</v>
      </c>
      <c r="AT55" s="119">
        <f>ROUND(SUM(AV55:AW55),2)</f>
        <v>0</v>
      </c>
      <c r="AU55" s="120">
        <f>ROUND(AU56,5)</f>
        <v>0</v>
      </c>
      <c r="AV55" s="119">
        <f>ROUND(AZ55*L29,2)</f>
        <v>0</v>
      </c>
      <c r="AW55" s="119">
        <f>ROUND(BA55*L30,2)</f>
        <v>0</v>
      </c>
      <c r="AX55" s="119">
        <f>ROUND(BB55*L29,2)</f>
        <v>0</v>
      </c>
      <c r="AY55" s="119">
        <f>ROUND(BC55*L30,2)</f>
        <v>0</v>
      </c>
      <c r="AZ55" s="119">
        <f>ROUND(AZ56,2)</f>
        <v>0</v>
      </c>
      <c r="BA55" s="119">
        <f>ROUND(BA56,2)</f>
        <v>0</v>
      </c>
      <c r="BB55" s="119">
        <f>ROUND(BB56,2)</f>
        <v>0</v>
      </c>
      <c r="BC55" s="119">
        <f>ROUND(BC56,2)</f>
        <v>0</v>
      </c>
      <c r="BD55" s="121">
        <f>ROUND(BD56,2)</f>
        <v>0</v>
      </c>
      <c r="BE55" s="7"/>
      <c r="BS55" s="122" t="s">
        <v>71</v>
      </c>
      <c r="BT55" s="122" t="s">
        <v>78</v>
      </c>
      <c r="BU55" s="122" t="s">
        <v>73</v>
      </c>
      <c r="BV55" s="122" t="s">
        <v>74</v>
      </c>
      <c r="BW55" s="122" t="s">
        <v>79</v>
      </c>
      <c r="BX55" s="122" t="s">
        <v>5</v>
      </c>
      <c r="CL55" s="122" t="s">
        <v>19</v>
      </c>
      <c r="CM55" s="122" t="s">
        <v>80</v>
      </c>
    </row>
    <row r="56" s="4" customFormat="1" ht="16.5" customHeight="1">
      <c r="A56" s="123" t="s">
        <v>81</v>
      </c>
      <c r="B56" s="62"/>
      <c r="C56" s="124"/>
      <c r="D56" s="124"/>
      <c r="E56" s="125" t="s">
        <v>14</v>
      </c>
      <c r="F56" s="125"/>
      <c r="G56" s="125"/>
      <c r="H56" s="125"/>
      <c r="I56" s="125"/>
      <c r="J56" s="124"/>
      <c r="K56" s="125" t="s">
        <v>82</v>
      </c>
      <c r="L56" s="125"/>
      <c r="M56" s="125"/>
      <c r="N56" s="125"/>
      <c r="O56" s="125"/>
      <c r="P56" s="125"/>
      <c r="Q56" s="125"/>
      <c r="R56" s="125"/>
      <c r="S56" s="125"/>
      <c r="T56" s="125"/>
      <c r="U56" s="125"/>
      <c r="V56" s="125"/>
      <c r="W56" s="125"/>
      <c r="X56" s="125"/>
      <c r="Y56" s="125"/>
      <c r="Z56" s="125"/>
      <c r="AA56" s="125"/>
      <c r="AB56" s="125"/>
      <c r="AC56" s="125"/>
      <c r="AD56" s="125"/>
      <c r="AE56" s="125"/>
      <c r="AF56" s="125"/>
      <c r="AG56" s="126">
        <f>'01_2020 - Zdravotně techn...'!J32</f>
        <v>0</v>
      </c>
      <c r="AH56" s="124"/>
      <c r="AI56" s="124"/>
      <c r="AJ56" s="124"/>
      <c r="AK56" s="124"/>
      <c r="AL56" s="124"/>
      <c r="AM56" s="124"/>
      <c r="AN56" s="126">
        <f>SUM(AG56,AT56)</f>
        <v>0</v>
      </c>
      <c r="AO56" s="124"/>
      <c r="AP56" s="124"/>
      <c r="AQ56" s="127" t="s">
        <v>83</v>
      </c>
      <c r="AR56" s="64"/>
      <c r="AS56" s="128">
        <v>0</v>
      </c>
      <c r="AT56" s="129">
        <f>ROUND(SUM(AV56:AW56),2)</f>
        <v>0</v>
      </c>
      <c r="AU56" s="130">
        <f>'01_2020 - Zdravotně techn...'!P93</f>
        <v>0</v>
      </c>
      <c r="AV56" s="129">
        <f>'01_2020 - Zdravotně techn...'!J35</f>
        <v>0</v>
      </c>
      <c r="AW56" s="129">
        <f>'01_2020 - Zdravotně techn...'!J36</f>
        <v>0</v>
      </c>
      <c r="AX56" s="129">
        <f>'01_2020 - Zdravotně techn...'!J37</f>
        <v>0</v>
      </c>
      <c r="AY56" s="129">
        <f>'01_2020 - Zdravotně techn...'!J38</f>
        <v>0</v>
      </c>
      <c r="AZ56" s="129">
        <f>'01_2020 - Zdravotně techn...'!F35</f>
        <v>0</v>
      </c>
      <c r="BA56" s="129">
        <f>'01_2020 - Zdravotně techn...'!F36</f>
        <v>0</v>
      </c>
      <c r="BB56" s="129">
        <f>'01_2020 - Zdravotně techn...'!F37</f>
        <v>0</v>
      </c>
      <c r="BC56" s="129">
        <f>'01_2020 - Zdravotně techn...'!F38</f>
        <v>0</v>
      </c>
      <c r="BD56" s="131">
        <f>'01_2020 - Zdravotně techn...'!F39</f>
        <v>0</v>
      </c>
      <c r="BE56" s="4"/>
      <c r="BT56" s="132" t="s">
        <v>80</v>
      </c>
      <c r="BV56" s="132" t="s">
        <v>74</v>
      </c>
      <c r="BW56" s="132" t="s">
        <v>84</v>
      </c>
      <c r="BX56" s="132" t="s">
        <v>79</v>
      </c>
      <c r="CL56" s="132" t="s">
        <v>19</v>
      </c>
    </row>
    <row r="57" s="2" customFormat="1" ht="30" customHeight="1">
      <c r="A57" s="37"/>
      <c r="B57" s="38"/>
      <c r="C57" s="39"/>
      <c r="D57" s="39"/>
      <c r="E57" s="39"/>
      <c r="F57" s="39"/>
      <c r="G57" s="39"/>
      <c r="H57" s="39"/>
      <c r="I57" s="39"/>
      <c r="J57" s="39"/>
      <c r="K57" s="39"/>
      <c r="L57" s="39"/>
      <c r="M57" s="39"/>
      <c r="N57" s="39"/>
      <c r="O57" s="39"/>
      <c r="P57" s="39"/>
      <c r="Q57" s="39"/>
      <c r="R57" s="39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  <c r="AF57" s="39"/>
      <c r="AG57" s="39"/>
      <c r="AH57" s="39"/>
      <c r="AI57" s="39"/>
      <c r="AJ57" s="39"/>
      <c r="AK57" s="39"/>
      <c r="AL57" s="39"/>
      <c r="AM57" s="39"/>
      <c r="AN57" s="39"/>
      <c r="AO57" s="39"/>
      <c r="AP57" s="39"/>
      <c r="AQ57" s="39"/>
      <c r="AR57" s="43"/>
      <c r="AS57" s="37"/>
      <c r="AT57" s="37"/>
      <c r="AU57" s="37"/>
      <c r="AV57" s="37"/>
      <c r="AW57" s="37"/>
      <c r="AX57" s="37"/>
      <c r="AY57" s="37"/>
      <c r="AZ57" s="37"/>
      <c r="BA57" s="37"/>
      <c r="BB57" s="37"/>
      <c r="BC57" s="37"/>
      <c r="BD57" s="37"/>
      <c r="BE57" s="37"/>
    </row>
    <row r="58" s="2" customFormat="1" ht="6.96" customHeight="1">
      <c r="A58" s="37"/>
      <c r="B58" s="58"/>
      <c r="C58" s="59"/>
      <c r="D58" s="59"/>
      <c r="E58" s="59"/>
      <c r="F58" s="59"/>
      <c r="G58" s="59"/>
      <c r="H58" s="59"/>
      <c r="I58" s="59"/>
      <c r="J58" s="59"/>
      <c r="K58" s="59"/>
      <c r="L58" s="59"/>
      <c r="M58" s="59"/>
      <c r="N58" s="59"/>
      <c r="O58" s="59"/>
      <c r="P58" s="59"/>
      <c r="Q58" s="59"/>
      <c r="R58" s="59"/>
      <c r="S58" s="59"/>
      <c r="T58" s="59"/>
      <c r="U58" s="59"/>
      <c r="V58" s="59"/>
      <c r="W58" s="59"/>
      <c r="X58" s="59"/>
      <c r="Y58" s="59"/>
      <c r="Z58" s="59"/>
      <c r="AA58" s="59"/>
      <c r="AB58" s="59"/>
      <c r="AC58" s="59"/>
      <c r="AD58" s="59"/>
      <c r="AE58" s="59"/>
      <c r="AF58" s="59"/>
      <c r="AG58" s="59"/>
      <c r="AH58" s="59"/>
      <c r="AI58" s="59"/>
      <c r="AJ58" s="59"/>
      <c r="AK58" s="59"/>
      <c r="AL58" s="59"/>
      <c r="AM58" s="59"/>
      <c r="AN58" s="59"/>
      <c r="AO58" s="59"/>
      <c r="AP58" s="59"/>
      <c r="AQ58" s="59"/>
      <c r="AR58" s="43"/>
      <c r="AS58" s="37"/>
      <c r="AT58" s="37"/>
      <c r="AU58" s="37"/>
      <c r="AV58" s="37"/>
      <c r="AW58" s="37"/>
      <c r="AX58" s="37"/>
      <c r="AY58" s="37"/>
      <c r="AZ58" s="37"/>
      <c r="BA58" s="37"/>
      <c r="BB58" s="37"/>
      <c r="BC58" s="37"/>
      <c r="BD58" s="37"/>
      <c r="BE58" s="37"/>
    </row>
  </sheetData>
  <sheetProtection sheet="1" formatColumns="0" formatRows="0" objects="1" scenarios="1" spinCount="100000" saltValue="DkOKO0QdeS3yagLt2yar330lHNUK7GmQws2pfvU1FB0vSo4+2mhKjiSwSaPL8LbtECuR0AhvdHuwaAls5S6TEw==" hashValue="lyYnhb0I34UToI0rqaXdTM7LzP7W2o6RZeQ+nwT4tO0OEEoCC9SnShsXwAYSWkPclOwvxy+Wb9SxLXF0SctxRg==" algorithmName="SHA-512" password="CC35"/>
  <mergeCells count="46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E56:I56"/>
    <mergeCell ref="K56:AF56"/>
    <mergeCell ref="AG54:AM54"/>
    <mergeCell ref="AN54:AP54"/>
    <mergeCell ref="AR2:BE2"/>
  </mergeCells>
  <hyperlinks>
    <hyperlink ref="A56" location="'01_2020 - Zdravotně techn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" style="1" customWidth="1"/>
    <col min="8" max="8" width="11.5" style="1" customWidth="1"/>
    <col min="9" max="9" width="20.16016" style="133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3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84</v>
      </c>
    </row>
    <row r="3" s="1" customFormat="1" ht="6.96" customHeight="1">
      <c r="B3" s="134"/>
      <c r="C3" s="135"/>
      <c r="D3" s="135"/>
      <c r="E3" s="135"/>
      <c r="F3" s="135"/>
      <c r="G3" s="135"/>
      <c r="H3" s="135"/>
      <c r="I3" s="136"/>
      <c r="J3" s="135"/>
      <c r="K3" s="135"/>
      <c r="L3" s="19"/>
      <c r="AT3" s="16" t="s">
        <v>80</v>
      </c>
    </row>
    <row r="4" s="1" customFormat="1" ht="24.96" customHeight="1">
      <c r="B4" s="19"/>
      <c r="D4" s="137" t="s">
        <v>85</v>
      </c>
      <c r="I4" s="133"/>
      <c r="L4" s="19"/>
      <c r="M4" s="138" t="s">
        <v>10</v>
      </c>
      <c r="AT4" s="16" t="s">
        <v>4</v>
      </c>
    </row>
    <row r="5" s="1" customFormat="1" ht="6.96" customHeight="1">
      <c r="B5" s="19"/>
      <c r="I5" s="133"/>
      <c r="L5" s="19"/>
    </row>
    <row r="6" s="1" customFormat="1" ht="12" customHeight="1">
      <c r="B6" s="19"/>
      <c r="D6" s="139" t="s">
        <v>16</v>
      </c>
      <c r="I6" s="133"/>
      <c r="L6" s="19"/>
    </row>
    <row r="7" s="1" customFormat="1" ht="16.5" customHeight="1">
      <c r="B7" s="19"/>
      <c r="E7" s="140" t="str">
        <f>'Rekapitulace stavby'!K6</f>
        <v>Domov pro seniory 28.října-společné prostory</v>
      </c>
      <c r="F7" s="139"/>
      <c r="G7" s="139"/>
      <c r="H7" s="139"/>
      <c r="I7" s="133"/>
      <c r="L7" s="19"/>
    </row>
    <row r="8" s="1" customFormat="1" ht="12" customHeight="1">
      <c r="B8" s="19"/>
      <c r="D8" s="139" t="s">
        <v>86</v>
      </c>
      <c r="I8" s="133"/>
      <c r="L8" s="19"/>
    </row>
    <row r="9" s="2" customFormat="1" ht="16.5" customHeight="1">
      <c r="A9" s="37"/>
      <c r="B9" s="43"/>
      <c r="C9" s="37"/>
      <c r="D9" s="37"/>
      <c r="E9" s="140" t="s">
        <v>87</v>
      </c>
      <c r="F9" s="37"/>
      <c r="G9" s="37"/>
      <c r="H9" s="37"/>
      <c r="I9" s="141"/>
      <c r="J9" s="37"/>
      <c r="K9" s="37"/>
      <c r="L9" s="14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 ht="12" customHeight="1">
      <c r="A10" s="37"/>
      <c r="B10" s="43"/>
      <c r="C10" s="37"/>
      <c r="D10" s="139" t="s">
        <v>88</v>
      </c>
      <c r="E10" s="37"/>
      <c r="F10" s="37"/>
      <c r="G10" s="37"/>
      <c r="H10" s="37"/>
      <c r="I10" s="141"/>
      <c r="J10" s="37"/>
      <c r="K10" s="37"/>
      <c r="L10" s="14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6.5" customHeight="1">
      <c r="A11" s="37"/>
      <c r="B11" s="43"/>
      <c r="C11" s="37"/>
      <c r="D11" s="37"/>
      <c r="E11" s="143" t="s">
        <v>89</v>
      </c>
      <c r="F11" s="37"/>
      <c r="G11" s="37"/>
      <c r="H11" s="37"/>
      <c r="I11" s="141"/>
      <c r="J11" s="37"/>
      <c r="K11" s="37"/>
      <c r="L11" s="14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>
      <c r="A12" s="37"/>
      <c r="B12" s="43"/>
      <c r="C12" s="37"/>
      <c r="D12" s="37"/>
      <c r="E12" s="37"/>
      <c r="F12" s="37"/>
      <c r="G12" s="37"/>
      <c r="H12" s="37"/>
      <c r="I12" s="141"/>
      <c r="J12" s="37"/>
      <c r="K12" s="37"/>
      <c r="L12" s="14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2" customHeight="1">
      <c r="A13" s="37"/>
      <c r="B13" s="43"/>
      <c r="C13" s="37"/>
      <c r="D13" s="139" t="s">
        <v>18</v>
      </c>
      <c r="E13" s="37"/>
      <c r="F13" s="132" t="s">
        <v>19</v>
      </c>
      <c r="G13" s="37"/>
      <c r="H13" s="37"/>
      <c r="I13" s="144" t="s">
        <v>20</v>
      </c>
      <c r="J13" s="132" t="s">
        <v>19</v>
      </c>
      <c r="K13" s="37"/>
      <c r="L13" s="14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9" t="s">
        <v>21</v>
      </c>
      <c r="E14" s="37"/>
      <c r="F14" s="132" t="s">
        <v>22</v>
      </c>
      <c r="G14" s="37"/>
      <c r="H14" s="37"/>
      <c r="I14" s="144" t="s">
        <v>23</v>
      </c>
      <c r="J14" s="145" t="str">
        <f>'Rekapitulace stavby'!AN8</f>
        <v>27. 2. 2020</v>
      </c>
      <c r="K14" s="37"/>
      <c r="L14" s="14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0.8" customHeight="1">
      <c r="A15" s="37"/>
      <c r="B15" s="43"/>
      <c r="C15" s="37"/>
      <c r="D15" s="37"/>
      <c r="E15" s="37"/>
      <c r="F15" s="37"/>
      <c r="G15" s="37"/>
      <c r="H15" s="37"/>
      <c r="I15" s="141"/>
      <c r="J15" s="37"/>
      <c r="K15" s="37"/>
      <c r="L15" s="14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12" customHeight="1">
      <c r="A16" s="37"/>
      <c r="B16" s="43"/>
      <c r="C16" s="37"/>
      <c r="D16" s="139" t="s">
        <v>25</v>
      </c>
      <c r="E16" s="37"/>
      <c r="F16" s="37"/>
      <c r="G16" s="37"/>
      <c r="H16" s="37"/>
      <c r="I16" s="144" t="s">
        <v>26</v>
      </c>
      <c r="J16" s="132" t="s">
        <v>19</v>
      </c>
      <c r="K16" s="37"/>
      <c r="L16" s="14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8" customHeight="1">
      <c r="A17" s="37"/>
      <c r="B17" s="43"/>
      <c r="C17" s="37"/>
      <c r="D17" s="37"/>
      <c r="E17" s="132" t="s">
        <v>27</v>
      </c>
      <c r="F17" s="37"/>
      <c r="G17" s="37"/>
      <c r="H17" s="37"/>
      <c r="I17" s="144" t="s">
        <v>28</v>
      </c>
      <c r="J17" s="132" t="s">
        <v>19</v>
      </c>
      <c r="K17" s="37"/>
      <c r="L17" s="14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6.96" customHeight="1">
      <c r="A18" s="37"/>
      <c r="B18" s="43"/>
      <c r="C18" s="37"/>
      <c r="D18" s="37"/>
      <c r="E18" s="37"/>
      <c r="F18" s="37"/>
      <c r="G18" s="37"/>
      <c r="H18" s="37"/>
      <c r="I18" s="141"/>
      <c r="J18" s="37"/>
      <c r="K18" s="37"/>
      <c r="L18" s="14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12" customHeight="1">
      <c r="A19" s="37"/>
      <c r="B19" s="43"/>
      <c r="C19" s="37"/>
      <c r="D19" s="139" t="s">
        <v>29</v>
      </c>
      <c r="E19" s="37"/>
      <c r="F19" s="37"/>
      <c r="G19" s="37"/>
      <c r="H19" s="37"/>
      <c r="I19" s="144" t="s">
        <v>26</v>
      </c>
      <c r="J19" s="32" t="str">
        <f>'Rekapitulace stavby'!AN13</f>
        <v>Vyplň údaj</v>
      </c>
      <c r="K19" s="37"/>
      <c r="L19" s="14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8" customHeight="1">
      <c r="A20" s="37"/>
      <c r="B20" s="43"/>
      <c r="C20" s="37"/>
      <c r="D20" s="37"/>
      <c r="E20" s="32" t="str">
        <f>'Rekapitulace stavby'!E14</f>
        <v>Vyplň údaj</v>
      </c>
      <c r="F20" s="132"/>
      <c r="G20" s="132"/>
      <c r="H20" s="132"/>
      <c r="I20" s="144" t="s">
        <v>28</v>
      </c>
      <c r="J20" s="32" t="str">
        <f>'Rekapitulace stavby'!AN14</f>
        <v>Vyplň údaj</v>
      </c>
      <c r="K20" s="37"/>
      <c r="L20" s="14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6.96" customHeight="1">
      <c r="A21" s="37"/>
      <c r="B21" s="43"/>
      <c r="C21" s="37"/>
      <c r="D21" s="37"/>
      <c r="E21" s="37"/>
      <c r="F21" s="37"/>
      <c r="G21" s="37"/>
      <c r="H21" s="37"/>
      <c r="I21" s="141"/>
      <c r="J21" s="37"/>
      <c r="K21" s="37"/>
      <c r="L21" s="14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12" customHeight="1">
      <c r="A22" s="37"/>
      <c r="B22" s="43"/>
      <c r="C22" s="37"/>
      <c r="D22" s="139" t="s">
        <v>31</v>
      </c>
      <c r="E22" s="37"/>
      <c r="F22" s="37"/>
      <c r="G22" s="37"/>
      <c r="H22" s="37"/>
      <c r="I22" s="144" t="s">
        <v>26</v>
      </c>
      <c r="J22" s="132" t="s">
        <v>19</v>
      </c>
      <c r="K22" s="37"/>
      <c r="L22" s="14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8" customHeight="1">
      <c r="A23" s="37"/>
      <c r="B23" s="43"/>
      <c r="C23" s="37"/>
      <c r="D23" s="37"/>
      <c r="E23" s="132" t="s">
        <v>32</v>
      </c>
      <c r="F23" s="37"/>
      <c r="G23" s="37"/>
      <c r="H23" s="37"/>
      <c r="I23" s="144" t="s">
        <v>28</v>
      </c>
      <c r="J23" s="132" t="s">
        <v>19</v>
      </c>
      <c r="K23" s="37"/>
      <c r="L23" s="14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6.96" customHeight="1">
      <c r="A24" s="37"/>
      <c r="B24" s="43"/>
      <c r="C24" s="37"/>
      <c r="D24" s="37"/>
      <c r="E24" s="37"/>
      <c r="F24" s="37"/>
      <c r="G24" s="37"/>
      <c r="H24" s="37"/>
      <c r="I24" s="141"/>
      <c r="J24" s="37"/>
      <c r="K24" s="37"/>
      <c r="L24" s="14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12" customHeight="1">
      <c r="A25" s="37"/>
      <c r="B25" s="43"/>
      <c r="C25" s="37"/>
      <c r="D25" s="139" t="s">
        <v>34</v>
      </c>
      <c r="E25" s="37"/>
      <c r="F25" s="37"/>
      <c r="G25" s="37"/>
      <c r="H25" s="37"/>
      <c r="I25" s="144" t="s">
        <v>26</v>
      </c>
      <c r="J25" s="132" t="s">
        <v>19</v>
      </c>
      <c r="K25" s="37"/>
      <c r="L25" s="14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8" customHeight="1">
      <c r="A26" s="37"/>
      <c r="B26" s="43"/>
      <c r="C26" s="37"/>
      <c r="D26" s="37"/>
      <c r="E26" s="132" t="s">
        <v>35</v>
      </c>
      <c r="F26" s="37"/>
      <c r="G26" s="37"/>
      <c r="H26" s="37"/>
      <c r="I26" s="144" t="s">
        <v>28</v>
      </c>
      <c r="J26" s="132" t="s">
        <v>19</v>
      </c>
      <c r="K26" s="37"/>
      <c r="L26" s="14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2" customFormat="1" ht="6.96" customHeight="1">
      <c r="A27" s="37"/>
      <c r="B27" s="43"/>
      <c r="C27" s="37"/>
      <c r="D27" s="37"/>
      <c r="E27" s="37"/>
      <c r="F27" s="37"/>
      <c r="G27" s="37"/>
      <c r="H27" s="37"/>
      <c r="I27" s="141"/>
      <c r="J27" s="37"/>
      <c r="K27" s="37"/>
      <c r="L27" s="142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s="2" customFormat="1" ht="12" customHeight="1">
      <c r="A28" s="37"/>
      <c r="B28" s="43"/>
      <c r="C28" s="37"/>
      <c r="D28" s="139" t="s">
        <v>36</v>
      </c>
      <c r="E28" s="37"/>
      <c r="F28" s="37"/>
      <c r="G28" s="37"/>
      <c r="H28" s="37"/>
      <c r="I28" s="141"/>
      <c r="J28" s="37"/>
      <c r="K28" s="37"/>
      <c r="L28" s="14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8" customFormat="1" ht="16.5" customHeight="1">
      <c r="A29" s="146"/>
      <c r="B29" s="147"/>
      <c r="C29" s="146"/>
      <c r="D29" s="146"/>
      <c r="E29" s="148" t="s">
        <v>19</v>
      </c>
      <c r="F29" s="148"/>
      <c r="G29" s="148"/>
      <c r="H29" s="148"/>
      <c r="I29" s="149"/>
      <c r="J29" s="146"/>
      <c r="K29" s="146"/>
      <c r="L29" s="150"/>
      <c r="S29" s="146"/>
      <c r="T29" s="146"/>
      <c r="U29" s="146"/>
      <c r="V29" s="146"/>
      <c r="W29" s="146"/>
      <c r="X29" s="146"/>
      <c r="Y29" s="146"/>
      <c r="Z29" s="146"/>
      <c r="AA29" s="146"/>
      <c r="AB29" s="146"/>
      <c r="AC29" s="146"/>
      <c r="AD29" s="146"/>
      <c r="AE29" s="146"/>
    </row>
    <row r="30" s="2" customFormat="1" ht="6.96" customHeight="1">
      <c r="A30" s="37"/>
      <c r="B30" s="43"/>
      <c r="C30" s="37"/>
      <c r="D30" s="37"/>
      <c r="E30" s="37"/>
      <c r="F30" s="37"/>
      <c r="G30" s="37"/>
      <c r="H30" s="37"/>
      <c r="I30" s="141"/>
      <c r="J30" s="37"/>
      <c r="K30" s="37"/>
      <c r="L30" s="14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51"/>
      <c r="E31" s="151"/>
      <c r="F31" s="151"/>
      <c r="G31" s="151"/>
      <c r="H31" s="151"/>
      <c r="I31" s="152"/>
      <c r="J31" s="151"/>
      <c r="K31" s="151"/>
      <c r="L31" s="14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25.44" customHeight="1">
      <c r="A32" s="37"/>
      <c r="B32" s="43"/>
      <c r="C32" s="37"/>
      <c r="D32" s="153" t="s">
        <v>38</v>
      </c>
      <c r="E32" s="37"/>
      <c r="F32" s="37"/>
      <c r="G32" s="37"/>
      <c r="H32" s="37"/>
      <c r="I32" s="141"/>
      <c r="J32" s="154">
        <f>ROUND(J93, 2)</f>
        <v>0</v>
      </c>
      <c r="K32" s="37"/>
      <c r="L32" s="14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6.96" customHeight="1">
      <c r="A33" s="37"/>
      <c r="B33" s="43"/>
      <c r="C33" s="37"/>
      <c r="D33" s="151"/>
      <c r="E33" s="151"/>
      <c r="F33" s="151"/>
      <c r="G33" s="151"/>
      <c r="H33" s="151"/>
      <c r="I33" s="152"/>
      <c r="J33" s="151"/>
      <c r="K33" s="151"/>
      <c r="L33" s="14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37"/>
      <c r="F34" s="155" t="s">
        <v>40</v>
      </c>
      <c r="G34" s="37"/>
      <c r="H34" s="37"/>
      <c r="I34" s="156" t="s">
        <v>39</v>
      </c>
      <c r="J34" s="155" t="s">
        <v>41</v>
      </c>
      <c r="K34" s="37"/>
      <c r="L34" s="14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="2" customFormat="1" ht="14.4" customHeight="1">
      <c r="A35" s="37"/>
      <c r="B35" s="43"/>
      <c r="C35" s="37"/>
      <c r="D35" s="157" t="s">
        <v>42</v>
      </c>
      <c r="E35" s="139" t="s">
        <v>43</v>
      </c>
      <c r="F35" s="158">
        <f>ROUND((SUM(BE93:BE270)),  2)</f>
        <v>0</v>
      </c>
      <c r="G35" s="37"/>
      <c r="H35" s="37"/>
      <c r="I35" s="159">
        <v>0.20999999999999999</v>
      </c>
      <c r="J35" s="158">
        <f>ROUND(((SUM(BE93:BE270))*I35),  2)</f>
        <v>0</v>
      </c>
      <c r="K35" s="37"/>
      <c r="L35" s="14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14.4" customHeight="1">
      <c r="A36" s="37"/>
      <c r="B36" s="43"/>
      <c r="C36" s="37"/>
      <c r="D36" s="37"/>
      <c r="E36" s="139" t="s">
        <v>44</v>
      </c>
      <c r="F36" s="158">
        <f>ROUND((SUM(BF93:BF270)),  2)</f>
        <v>0</v>
      </c>
      <c r="G36" s="37"/>
      <c r="H36" s="37"/>
      <c r="I36" s="159">
        <v>0.14999999999999999</v>
      </c>
      <c r="J36" s="158">
        <f>ROUND(((SUM(BF93:BF270))*I36),  2)</f>
        <v>0</v>
      </c>
      <c r="K36" s="37"/>
      <c r="L36" s="14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9" t="s">
        <v>45</v>
      </c>
      <c r="F37" s="158">
        <f>ROUND((SUM(BG93:BG270)),  2)</f>
        <v>0</v>
      </c>
      <c r="G37" s="37"/>
      <c r="H37" s="37"/>
      <c r="I37" s="159">
        <v>0.20999999999999999</v>
      </c>
      <c r="J37" s="158">
        <f>0</f>
        <v>0</v>
      </c>
      <c r="K37" s="37"/>
      <c r="L37" s="14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43"/>
      <c r="C38" s="37"/>
      <c r="D38" s="37"/>
      <c r="E38" s="139" t="s">
        <v>46</v>
      </c>
      <c r="F38" s="158">
        <f>ROUND((SUM(BH93:BH270)),  2)</f>
        <v>0</v>
      </c>
      <c r="G38" s="37"/>
      <c r="H38" s="37"/>
      <c r="I38" s="159">
        <v>0.14999999999999999</v>
      </c>
      <c r="J38" s="158">
        <f>0</f>
        <v>0</v>
      </c>
      <c r="K38" s="37"/>
      <c r="L38" s="14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3"/>
      <c r="C39" s="37"/>
      <c r="D39" s="37"/>
      <c r="E39" s="139" t="s">
        <v>47</v>
      </c>
      <c r="F39" s="158">
        <f>ROUND((SUM(BI93:BI270)),  2)</f>
        <v>0</v>
      </c>
      <c r="G39" s="37"/>
      <c r="H39" s="37"/>
      <c r="I39" s="159">
        <v>0</v>
      </c>
      <c r="J39" s="158">
        <f>0</f>
        <v>0</v>
      </c>
      <c r="K39" s="37"/>
      <c r="L39" s="14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6.96" customHeight="1">
      <c r="A40" s="37"/>
      <c r="B40" s="43"/>
      <c r="C40" s="37"/>
      <c r="D40" s="37"/>
      <c r="E40" s="37"/>
      <c r="F40" s="37"/>
      <c r="G40" s="37"/>
      <c r="H40" s="37"/>
      <c r="I40" s="141"/>
      <c r="J40" s="37"/>
      <c r="K40" s="37"/>
      <c r="L40" s="14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2" customFormat="1" ht="25.44" customHeight="1">
      <c r="A41" s="37"/>
      <c r="B41" s="43"/>
      <c r="C41" s="160"/>
      <c r="D41" s="161" t="s">
        <v>48</v>
      </c>
      <c r="E41" s="162"/>
      <c r="F41" s="162"/>
      <c r="G41" s="163" t="s">
        <v>49</v>
      </c>
      <c r="H41" s="164" t="s">
        <v>50</v>
      </c>
      <c r="I41" s="165"/>
      <c r="J41" s="166">
        <f>SUM(J32:J39)</f>
        <v>0</v>
      </c>
      <c r="K41" s="167"/>
      <c r="L41" s="142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s="2" customFormat="1" ht="14.4" customHeight="1">
      <c r="A42" s="37"/>
      <c r="B42" s="168"/>
      <c r="C42" s="169"/>
      <c r="D42" s="169"/>
      <c r="E42" s="169"/>
      <c r="F42" s="169"/>
      <c r="G42" s="169"/>
      <c r="H42" s="169"/>
      <c r="I42" s="170"/>
      <c r="J42" s="169"/>
      <c r="K42" s="169"/>
      <c r="L42" s="142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6" s="2" customFormat="1" ht="6.96" customHeight="1">
      <c r="A46" s="37"/>
      <c r="B46" s="171"/>
      <c r="C46" s="172"/>
      <c r="D46" s="172"/>
      <c r="E46" s="172"/>
      <c r="F46" s="172"/>
      <c r="G46" s="172"/>
      <c r="H46" s="172"/>
      <c r="I46" s="173"/>
      <c r="J46" s="172"/>
      <c r="K46" s="172"/>
      <c r="L46" s="142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="2" customFormat="1" ht="24.96" customHeight="1">
      <c r="A47" s="37"/>
      <c r="B47" s="38"/>
      <c r="C47" s="22" t="s">
        <v>90</v>
      </c>
      <c r="D47" s="39"/>
      <c r="E47" s="39"/>
      <c r="F47" s="39"/>
      <c r="G47" s="39"/>
      <c r="H47" s="39"/>
      <c r="I47" s="141"/>
      <c r="J47" s="39"/>
      <c r="K47" s="39"/>
      <c r="L47" s="142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="2" customFormat="1" ht="6.96" customHeight="1">
      <c r="A48" s="37"/>
      <c r="B48" s="38"/>
      <c r="C48" s="39"/>
      <c r="D48" s="39"/>
      <c r="E48" s="39"/>
      <c r="F48" s="39"/>
      <c r="G48" s="39"/>
      <c r="H48" s="39"/>
      <c r="I48" s="141"/>
      <c r="J48" s="39"/>
      <c r="K48" s="39"/>
      <c r="L48" s="142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="2" customFormat="1" ht="12" customHeight="1">
      <c r="A49" s="37"/>
      <c r="B49" s="38"/>
      <c r="C49" s="31" t="s">
        <v>16</v>
      </c>
      <c r="D49" s="39"/>
      <c r="E49" s="39"/>
      <c r="F49" s="39"/>
      <c r="G49" s="39"/>
      <c r="H49" s="39"/>
      <c r="I49" s="141"/>
      <c r="J49" s="39"/>
      <c r="K49" s="39"/>
      <c r="L49" s="142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="2" customFormat="1" ht="16.5" customHeight="1">
      <c r="A50" s="37"/>
      <c r="B50" s="38"/>
      <c r="C50" s="39"/>
      <c r="D50" s="39"/>
      <c r="E50" s="174" t="str">
        <f>E7</f>
        <v>Domov pro seniory 28.října-společné prostory</v>
      </c>
      <c r="F50" s="31"/>
      <c r="G50" s="31"/>
      <c r="H50" s="31"/>
      <c r="I50" s="141"/>
      <c r="J50" s="39"/>
      <c r="K50" s="39"/>
      <c r="L50" s="142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="1" customFormat="1" ht="12" customHeight="1">
      <c r="B51" s="20"/>
      <c r="C51" s="31" t="s">
        <v>86</v>
      </c>
      <c r="D51" s="21"/>
      <c r="E51" s="21"/>
      <c r="F51" s="21"/>
      <c r="G51" s="21"/>
      <c r="H51" s="21"/>
      <c r="I51" s="133"/>
      <c r="J51" s="21"/>
      <c r="K51" s="21"/>
      <c r="L51" s="19"/>
    </row>
    <row r="52" s="2" customFormat="1" ht="16.5" customHeight="1">
      <c r="A52" s="37"/>
      <c r="B52" s="38"/>
      <c r="C52" s="39"/>
      <c r="D52" s="39"/>
      <c r="E52" s="174" t="s">
        <v>87</v>
      </c>
      <c r="F52" s="39"/>
      <c r="G52" s="39"/>
      <c r="H52" s="39"/>
      <c r="I52" s="141"/>
      <c r="J52" s="39"/>
      <c r="K52" s="39"/>
      <c r="L52" s="142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="2" customFormat="1" ht="12" customHeight="1">
      <c r="A53" s="37"/>
      <c r="B53" s="38"/>
      <c r="C53" s="31" t="s">
        <v>88</v>
      </c>
      <c r="D53" s="39"/>
      <c r="E53" s="39"/>
      <c r="F53" s="39"/>
      <c r="G53" s="39"/>
      <c r="H53" s="39"/>
      <c r="I53" s="141"/>
      <c r="J53" s="39"/>
      <c r="K53" s="39"/>
      <c r="L53" s="142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="2" customFormat="1" ht="16.5" customHeight="1">
      <c r="A54" s="37"/>
      <c r="B54" s="38"/>
      <c r="C54" s="39"/>
      <c r="D54" s="39"/>
      <c r="E54" s="68" t="str">
        <f>E11</f>
        <v>01_2020 - Zdravotně technické instalace</v>
      </c>
      <c r="F54" s="39"/>
      <c r="G54" s="39"/>
      <c r="H54" s="39"/>
      <c r="I54" s="141"/>
      <c r="J54" s="39"/>
      <c r="K54" s="39"/>
      <c r="L54" s="142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="2" customFormat="1" ht="6.96" customHeight="1">
      <c r="A55" s="37"/>
      <c r="B55" s="38"/>
      <c r="C55" s="39"/>
      <c r="D55" s="39"/>
      <c r="E55" s="39"/>
      <c r="F55" s="39"/>
      <c r="G55" s="39"/>
      <c r="H55" s="39"/>
      <c r="I55" s="141"/>
      <c r="J55" s="39"/>
      <c r="K55" s="39"/>
      <c r="L55" s="142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="2" customFormat="1" ht="12" customHeight="1">
      <c r="A56" s="37"/>
      <c r="B56" s="38"/>
      <c r="C56" s="31" t="s">
        <v>21</v>
      </c>
      <c r="D56" s="39"/>
      <c r="E56" s="39"/>
      <c r="F56" s="26" t="str">
        <f>F14</f>
        <v xml:space="preserve"> </v>
      </c>
      <c r="G56" s="39"/>
      <c r="H56" s="39"/>
      <c r="I56" s="144" t="s">
        <v>23</v>
      </c>
      <c r="J56" s="71" t="str">
        <f>IF(J14="","",J14)</f>
        <v>27. 2. 2020</v>
      </c>
      <c r="K56" s="39"/>
      <c r="L56" s="142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="2" customFormat="1" ht="6.96" customHeight="1">
      <c r="A57" s="37"/>
      <c r="B57" s="38"/>
      <c r="C57" s="39"/>
      <c r="D57" s="39"/>
      <c r="E57" s="39"/>
      <c r="F57" s="39"/>
      <c r="G57" s="39"/>
      <c r="H57" s="39"/>
      <c r="I57" s="141"/>
      <c r="J57" s="39"/>
      <c r="K57" s="39"/>
      <c r="L57" s="142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="2" customFormat="1" ht="15.15" customHeight="1">
      <c r="A58" s="37"/>
      <c r="B58" s="38"/>
      <c r="C58" s="31" t="s">
        <v>25</v>
      </c>
      <c r="D58" s="39"/>
      <c r="E58" s="39"/>
      <c r="F58" s="26" t="str">
        <f>E17</f>
        <v>Statutární město FM</v>
      </c>
      <c r="G58" s="39"/>
      <c r="H58" s="39"/>
      <c r="I58" s="144" t="s">
        <v>31</v>
      </c>
      <c r="J58" s="35" t="str">
        <f>E23</f>
        <v>PPS Kania s.r.o.</v>
      </c>
      <c r="K58" s="39"/>
      <c r="L58" s="142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="2" customFormat="1" ht="15.15" customHeight="1">
      <c r="A59" s="37"/>
      <c r="B59" s="38"/>
      <c r="C59" s="31" t="s">
        <v>29</v>
      </c>
      <c r="D59" s="39"/>
      <c r="E59" s="39"/>
      <c r="F59" s="26" t="str">
        <f>IF(E20="","",E20)</f>
        <v>Vyplň údaj</v>
      </c>
      <c r="G59" s="39"/>
      <c r="H59" s="39"/>
      <c r="I59" s="144" t="s">
        <v>34</v>
      </c>
      <c r="J59" s="35" t="str">
        <f>E26</f>
        <v>Jan Ochodnický</v>
      </c>
      <c r="K59" s="39"/>
      <c r="L59" s="142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</row>
    <row r="60" s="2" customFormat="1" ht="10.32" customHeight="1">
      <c r="A60" s="37"/>
      <c r="B60" s="38"/>
      <c r="C60" s="39"/>
      <c r="D60" s="39"/>
      <c r="E60" s="39"/>
      <c r="F60" s="39"/>
      <c r="G60" s="39"/>
      <c r="H60" s="39"/>
      <c r="I60" s="141"/>
      <c r="J60" s="39"/>
      <c r="K60" s="39"/>
      <c r="L60" s="142"/>
      <c r="S60" s="37"/>
      <c r="T60" s="37"/>
      <c r="U60" s="37"/>
      <c r="V60" s="37"/>
      <c r="W60" s="37"/>
      <c r="X60" s="37"/>
      <c r="Y60" s="37"/>
      <c r="Z60" s="37"/>
      <c r="AA60" s="37"/>
      <c r="AB60" s="37"/>
      <c r="AC60" s="37"/>
      <c r="AD60" s="37"/>
      <c r="AE60" s="37"/>
    </row>
    <row r="61" s="2" customFormat="1" ht="29.28" customHeight="1">
      <c r="A61" s="37"/>
      <c r="B61" s="38"/>
      <c r="C61" s="175" t="s">
        <v>91</v>
      </c>
      <c r="D61" s="176"/>
      <c r="E61" s="176"/>
      <c r="F61" s="176"/>
      <c r="G61" s="176"/>
      <c r="H61" s="176"/>
      <c r="I61" s="177"/>
      <c r="J61" s="178" t="s">
        <v>92</v>
      </c>
      <c r="K61" s="176"/>
      <c r="L61" s="14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 s="2" customFormat="1" ht="10.32" customHeight="1">
      <c r="A62" s="37"/>
      <c r="B62" s="38"/>
      <c r="C62" s="39"/>
      <c r="D62" s="39"/>
      <c r="E62" s="39"/>
      <c r="F62" s="39"/>
      <c r="G62" s="39"/>
      <c r="H62" s="39"/>
      <c r="I62" s="141"/>
      <c r="J62" s="39"/>
      <c r="K62" s="39"/>
      <c r="L62" s="142"/>
      <c r="S62" s="37"/>
      <c r="T62" s="37"/>
      <c r="U62" s="37"/>
      <c r="V62" s="37"/>
      <c r="W62" s="37"/>
      <c r="X62" s="37"/>
      <c r="Y62" s="37"/>
      <c r="Z62" s="37"/>
      <c r="AA62" s="37"/>
      <c r="AB62" s="37"/>
      <c r="AC62" s="37"/>
      <c r="AD62" s="37"/>
      <c r="AE62" s="37"/>
    </row>
    <row r="63" s="2" customFormat="1" ht="22.8" customHeight="1">
      <c r="A63" s="37"/>
      <c r="B63" s="38"/>
      <c r="C63" s="179" t="s">
        <v>70</v>
      </c>
      <c r="D63" s="39"/>
      <c r="E63" s="39"/>
      <c r="F63" s="39"/>
      <c r="G63" s="39"/>
      <c r="H63" s="39"/>
      <c r="I63" s="141"/>
      <c r="J63" s="101">
        <f>J93</f>
        <v>0</v>
      </c>
      <c r="K63" s="39"/>
      <c r="L63" s="142"/>
      <c r="S63" s="37"/>
      <c r="T63" s="37"/>
      <c r="U63" s="37"/>
      <c r="V63" s="37"/>
      <c r="W63" s="37"/>
      <c r="X63" s="37"/>
      <c r="Y63" s="37"/>
      <c r="Z63" s="37"/>
      <c r="AA63" s="37"/>
      <c r="AB63" s="37"/>
      <c r="AC63" s="37"/>
      <c r="AD63" s="37"/>
      <c r="AE63" s="37"/>
      <c r="AU63" s="16" t="s">
        <v>93</v>
      </c>
    </row>
    <row r="64" s="9" customFormat="1" ht="24.96" customHeight="1">
      <c r="A64" s="9"/>
      <c r="B64" s="180"/>
      <c r="C64" s="181"/>
      <c r="D64" s="182" t="s">
        <v>94</v>
      </c>
      <c r="E64" s="183"/>
      <c r="F64" s="183"/>
      <c r="G64" s="183"/>
      <c r="H64" s="183"/>
      <c r="I64" s="184"/>
      <c r="J64" s="185">
        <f>J94</f>
        <v>0</v>
      </c>
      <c r="K64" s="181"/>
      <c r="L64" s="186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7"/>
      <c r="C65" s="124"/>
      <c r="D65" s="188" t="s">
        <v>95</v>
      </c>
      <c r="E65" s="189"/>
      <c r="F65" s="189"/>
      <c r="G65" s="189"/>
      <c r="H65" s="189"/>
      <c r="I65" s="190"/>
      <c r="J65" s="191">
        <f>J95</f>
        <v>0</v>
      </c>
      <c r="K65" s="124"/>
      <c r="L65" s="192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7"/>
      <c r="C66" s="124"/>
      <c r="D66" s="188" t="s">
        <v>96</v>
      </c>
      <c r="E66" s="189"/>
      <c r="F66" s="189"/>
      <c r="G66" s="189"/>
      <c r="H66" s="189"/>
      <c r="I66" s="190"/>
      <c r="J66" s="191">
        <f>J100</f>
        <v>0</v>
      </c>
      <c r="K66" s="124"/>
      <c r="L66" s="192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7"/>
      <c r="C67" s="124"/>
      <c r="D67" s="188" t="s">
        <v>97</v>
      </c>
      <c r="E67" s="189"/>
      <c r="F67" s="189"/>
      <c r="G67" s="189"/>
      <c r="H67" s="189"/>
      <c r="I67" s="190"/>
      <c r="J67" s="191">
        <f>J113</f>
        <v>0</v>
      </c>
      <c r="K67" s="124"/>
      <c r="L67" s="192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9" customFormat="1" ht="24.96" customHeight="1">
      <c r="A68" s="9"/>
      <c r="B68" s="180"/>
      <c r="C68" s="181"/>
      <c r="D68" s="182" t="s">
        <v>98</v>
      </c>
      <c r="E68" s="183"/>
      <c r="F68" s="183"/>
      <c r="G68" s="183"/>
      <c r="H68" s="183"/>
      <c r="I68" s="184"/>
      <c r="J68" s="185">
        <f>J126</f>
        <v>0</v>
      </c>
      <c r="K68" s="181"/>
      <c r="L68" s="186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10" customFormat="1" ht="19.92" customHeight="1">
      <c r="A69" s="10"/>
      <c r="B69" s="187"/>
      <c r="C69" s="124"/>
      <c r="D69" s="188" t="s">
        <v>99</v>
      </c>
      <c r="E69" s="189"/>
      <c r="F69" s="189"/>
      <c r="G69" s="189"/>
      <c r="H69" s="189"/>
      <c r="I69" s="190"/>
      <c r="J69" s="191">
        <f>J127</f>
        <v>0</v>
      </c>
      <c r="K69" s="124"/>
      <c r="L69" s="192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87"/>
      <c r="C70" s="124"/>
      <c r="D70" s="188" t="s">
        <v>100</v>
      </c>
      <c r="E70" s="189"/>
      <c r="F70" s="189"/>
      <c r="G70" s="189"/>
      <c r="H70" s="189"/>
      <c r="I70" s="190"/>
      <c r="J70" s="191">
        <f>J181</f>
        <v>0</v>
      </c>
      <c r="K70" s="124"/>
      <c r="L70" s="192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87"/>
      <c r="C71" s="124"/>
      <c r="D71" s="188" t="s">
        <v>101</v>
      </c>
      <c r="E71" s="189"/>
      <c r="F71" s="189"/>
      <c r="G71" s="189"/>
      <c r="H71" s="189"/>
      <c r="I71" s="190"/>
      <c r="J71" s="191">
        <f>J244</f>
        <v>0</v>
      </c>
      <c r="K71" s="124"/>
      <c r="L71" s="192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2" customFormat="1" ht="21.84" customHeight="1">
      <c r="A72" s="37"/>
      <c r="B72" s="38"/>
      <c r="C72" s="39"/>
      <c r="D72" s="39"/>
      <c r="E72" s="39"/>
      <c r="F72" s="39"/>
      <c r="G72" s="39"/>
      <c r="H72" s="39"/>
      <c r="I72" s="141"/>
      <c r="J72" s="39"/>
      <c r="K72" s="39"/>
      <c r="L72" s="142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</row>
    <row r="73" s="2" customFormat="1" ht="6.96" customHeight="1">
      <c r="A73" s="37"/>
      <c r="B73" s="58"/>
      <c r="C73" s="59"/>
      <c r="D73" s="59"/>
      <c r="E73" s="59"/>
      <c r="F73" s="59"/>
      <c r="G73" s="59"/>
      <c r="H73" s="59"/>
      <c r="I73" s="170"/>
      <c r="J73" s="59"/>
      <c r="K73" s="59"/>
      <c r="L73" s="142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7" s="2" customFormat="1" ht="6.96" customHeight="1">
      <c r="A77" s="37"/>
      <c r="B77" s="60"/>
      <c r="C77" s="61"/>
      <c r="D77" s="61"/>
      <c r="E77" s="61"/>
      <c r="F77" s="61"/>
      <c r="G77" s="61"/>
      <c r="H77" s="61"/>
      <c r="I77" s="173"/>
      <c r="J77" s="61"/>
      <c r="K77" s="61"/>
      <c r="L77" s="14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2" customFormat="1" ht="24.96" customHeight="1">
      <c r="A78" s="37"/>
      <c r="B78" s="38"/>
      <c r="C78" s="22" t="s">
        <v>102</v>
      </c>
      <c r="D78" s="39"/>
      <c r="E78" s="39"/>
      <c r="F78" s="39"/>
      <c r="G78" s="39"/>
      <c r="H78" s="39"/>
      <c r="I78" s="141"/>
      <c r="J78" s="39"/>
      <c r="K78" s="39"/>
      <c r="L78" s="142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="2" customFormat="1" ht="6.96" customHeight="1">
      <c r="A79" s="37"/>
      <c r="B79" s="38"/>
      <c r="C79" s="39"/>
      <c r="D79" s="39"/>
      <c r="E79" s="39"/>
      <c r="F79" s="39"/>
      <c r="G79" s="39"/>
      <c r="H79" s="39"/>
      <c r="I79" s="141"/>
      <c r="J79" s="39"/>
      <c r="K79" s="39"/>
      <c r="L79" s="142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="2" customFormat="1" ht="12" customHeight="1">
      <c r="A80" s="37"/>
      <c r="B80" s="38"/>
      <c r="C80" s="31" t="s">
        <v>16</v>
      </c>
      <c r="D80" s="39"/>
      <c r="E80" s="39"/>
      <c r="F80" s="39"/>
      <c r="G80" s="39"/>
      <c r="H80" s="39"/>
      <c r="I80" s="141"/>
      <c r="J80" s="39"/>
      <c r="K80" s="39"/>
      <c r="L80" s="142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="2" customFormat="1" ht="16.5" customHeight="1">
      <c r="A81" s="37"/>
      <c r="B81" s="38"/>
      <c r="C81" s="39"/>
      <c r="D81" s="39"/>
      <c r="E81" s="174" t="str">
        <f>E7</f>
        <v>Domov pro seniory 28.října-společné prostory</v>
      </c>
      <c r="F81" s="31"/>
      <c r="G81" s="31"/>
      <c r="H81" s="31"/>
      <c r="I81" s="141"/>
      <c r="J81" s="39"/>
      <c r="K81" s="39"/>
      <c r="L81" s="14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1" customFormat="1" ht="12" customHeight="1">
      <c r="B82" s="20"/>
      <c r="C82" s="31" t="s">
        <v>86</v>
      </c>
      <c r="D82" s="21"/>
      <c r="E82" s="21"/>
      <c r="F82" s="21"/>
      <c r="G82" s="21"/>
      <c r="H82" s="21"/>
      <c r="I82" s="133"/>
      <c r="J82" s="21"/>
      <c r="K82" s="21"/>
      <c r="L82" s="19"/>
    </row>
    <row r="83" s="2" customFormat="1" ht="16.5" customHeight="1">
      <c r="A83" s="37"/>
      <c r="B83" s="38"/>
      <c r="C83" s="39"/>
      <c r="D83" s="39"/>
      <c r="E83" s="174" t="s">
        <v>87</v>
      </c>
      <c r="F83" s="39"/>
      <c r="G83" s="39"/>
      <c r="H83" s="39"/>
      <c r="I83" s="141"/>
      <c r="J83" s="39"/>
      <c r="K83" s="39"/>
      <c r="L83" s="14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88</v>
      </c>
      <c r="D84" s="39"/>
      <c r="E84" s="39"/>
      <c r="F84" s="39"/>
      <c r="G84" s="39"/>
      <c r="H84" s="39"/>
      <c r="I84" s="141"/>
      <c r="J84" s="39"/>
      <c r="K84" s="39"/>
      <c r="L84" s="14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68" t="str">
        <f>E11</f>
        <v>01_2020 - Zdravotně technické instalace</v>
      </c>
      <c r="F85" s="39"/>
      <c r="G85" s="39"/>
      <c r="H85" s="39"/>
      <c r="I85" s="141"/>
      <c r="J85" s="39"/>
      <c r="K85" s="39"/>
      <c r="L85" s="14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6.96" customHeight="1">
      <c r="A86" s="37"/>
      <c r="B86" s="38"/>
      <c r="C86" s="39"/>
      <c r="D86" s="39"/>
      <c r="E86" s="39"/>
      <c r="F86" s="39"/>
      <c r="G86" s="39"/>
      <c r="H86" s="39"/>
      <c r="I86" s="141"/>
      <c r="J86" s="39"/>
      <c r="K86" s="39"/>
      <c r="L86" s="14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2" customHeight="1">
      <c r="A87" s="37"/>
      <c r="B87" s="38"/>
      <c r="C87" s="31" t="s">
        <v>21</v>
      </c>
      <c r="D87" s="39"/>
      <c r="E87" s="39"/>
      <c r="F87" s="26" t="str">
        <f>F14</f>
        <v xml:space="preserve"> </v>
      </c>
      <c r="G87" s="39"/>
      <c r="H87" s="39"/>
      <c r="I87" s="144" t="s">
        <v>23</v>
      </c>
      <c r="J87" s="71" t="str">
        <f>IF(J14="","",J14)</f>
        <v>27. 2. 2020</v>
      </c>
      <c r="K87" s="39"/>
      <c r="L87" s="14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141"/>
      <c r="J88" s="39"/>
      <c r="K88" s="39"/>
      <c r="L88" s="14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5.15" customHeight="1">
      <c r="A89" s="37"/>
      <c r="B89" s="38"/>
      <c r="C89" s="31" t="s">
        <v>25</v>
      </c>
      <c r="D89" s="39"/>
      <c r="E89" s="39"/>
      <c r="F89" s="26" t="str">
        <f>E17</f>
        <v>Statutární město FM</v>
      </c>
      <c r="G89" s="39"/>
      <c r="H89" s="39"/>
      <c r="I89" s="144" t="s">
        <v>31</v>
      </c>
      <c r="J89" s="35" t="str">
        <f>E23</f>
        <v>PPS Kania s.r.o.</v>
      </c>
      <c r="K89" s="39"/>
      <c r="L89" s="14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15.15" customHeight="1">
      <c r="A90" s="37"/>
      <c r="B90" s="38"/>
      <c r="C90" s="31" t="s">
        <v>29</v>
      </c>
      <c r="D90" s="39"/>
      <c r="E90" s="39"/>
      <c r="F90" s="26" t="str">
        <f>IF(E20="","",E20)</f>
        <v>Vyplň údaj</v>
      </c>
      <c r="G90" s="39"/>
      <c r="H90" s="39"/>
      <c r="I90" s="144" t="s">
        <v>34</v>
      </c>
      <c r="J90" s="35" t="str">
        <f>E26</f>
        <v>Jan Ochodnický</v>
      </c>
      <c r="K90" s="39"/>
      <c r="L90" s="14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0.32" customHeight="1">
      <c r="A91" s="37"/>
      <c r="B91" s="38"/>
      <c r="C91" s="39"/>
      <c r="D91" s="39"/>
      <c r="E91" s="39"/>
      <c r="F91" s="39"/>
      <c r="G91" s="39"/>
      <c r="H91" s="39"/>
      <c r="I91" s="141"/>
      <c r="J91" s="39"/>
      <c r="K91" s="39"/>
      <c r="L91" s="14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11" customFormat="1" ht="29.28" customHeight="1">
      <c r="A92" s="193"/>
      <c r="B92" s="194"/>
      <c r="C92" s="195" t="s">
        <v>103</v>
      </c>
      <c r="D92" s="196" t="s">
        <v>57</v>
      </c>
      <c r="E92" s="196" t="s">
        <v>53</v>
      </c>
      <c r="F92" s="196" t="s">
        <v>54</v>
      </c>
      <c r="G92" s="196" t="s">
        <v>104</v>
      </c>
      <c r="H92" s="196" t="s">
        <v>105</v>
      </c>
      <c r="I92" s="197" t="s">
        <v>106</v>
      </c>
      <c r="J92" s="196" t="s">
        <v>92</v>
      </c>
      <c r="K92" s="198" t="s">
        <v>107</v>
      </c>
      <c r="L92" s="199"/>
      <c r="M92" s="91" t="s">
        <v>19</v>
      </c>
      <c r="N92" s="92" t="s">
        <v>42</v>
      </c>
      <c r="O92" s="92" t="s">
        <v>108</v>
      </c>
      <c r="P92" s="92" t="s">
        <v>109</v>
      </c>
      <c r="Q92" s="92" t="s">
        <v>110</v>
      </c>
      <c r="R92" s="92" t="s">
        <v>111</v>
      </c>
      <c r="S92" s="92" t="s">
        <v>112</v>
      </c>
      <c r="T92" s="93" t="s">
        <v>113</v>
      </c>
      <c r="U92" s="193"/>
      <c r="V92" s="193"/>
      <c r="W92" s="193"/>
      <c r="X92" s="193"/>
      <c r="Y92" s="193"/>
      <c r="Z92" s="193"/>
      <c r="AA92" s="193"/>
      <c r="AB92" s="193"/>
      <c r="AC92" s="193"/>
      <c r="AD92" s="193"/>
      <c r="AE92" s="193"/>
    </row>
    <row r="93" s="2" customFormat="1" ht="22.8" customHeight="1">
      <c r="A93" s="37"/>
      <c r="B93" s="38"/>
      <c r="C93" s="98" t="s">
        <v>114</v>
      </c>
      <c r="D93" s="39"/>
      <c r="E93" s="39"/>
      <c r="F93" s="39"/>
      <c r="G93" s="39"/>
      <c r="H93" s="39"/>
      <c r="I93" s="141"/>
      <c r="J93" s="200">
        <f>BK93</f>
        <v>0</v>
      </c>
      <c r="K93" s="39"/>
      <c r="L93" s="43"/>
      <c r="M93" s="94"/>
      <c r="N93" s="201"/>
      <c r="O93" s="95"/>
      <c r="P93" s="202">
        <f>P94+P126</f>
        <v>0</v>
      </c>
      <c r="Q93" s="95"/>
      <c r="R93" s="202">
        <f>R94+R126</f>
        <v>0.15093000000000001</v>
      </c>
      <c r="S93" s="95"/>
      <c r="T93" s="203">
        <f>T94+T126</f>
        <v>0.25697999999999999</v>
      </c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T93" s="16" t="s">
        <v>71</v>
      </c>
      <c r="AU93" s="16" t="s">
        <v>93</v>
      </c>
      <c r="BK93" s="204">
        <f>BK94+BK126</f>
        <v>0</v>
      </c>
    </row>
    <row r="94" s="12" customFormat="1" ht="25.92" customHeight="1">
      <c r="A94" s="12"/>
      <c r="B94" s="205"/>
      <c r="C94" s="206"/>
      <c r="D94" s="207" t="s">
        <v>71</v>
      </c>
      <c r="E94" s="208" t="s">
        <v>115</v>
      </c>
      <c r="F94" s="208" t="s">
        <v>116</v>
      </c>
      <c r="G94" s="206"/>
      <c r="H94" s="206"/>
      <c r="I94" s="209"/>
      <c r="J94" s="210">
        <f>BK94</f>
        <v>0</v>
      </c>
      <c r="K94" s="206"/>
      <c r="L94" s="211"/>
      <c r="M94" s="212"/>
      <c r="N94" s="213"/>
      <c r="O94" s="213"/>
      <c r="P94" s="214">
        <f>P95+P100+P113</f>
        <v>0</v>
      </c>
      <c r="Q94" s="213"/>
      <c r="R94" s="214">
        <f>R95+R100+R113</f>
        <v>0.096000000000000002</v>
      </c>
      <c r="S94" s="213"/>
      <c r="T94" s="215">
        <f>T95+T100+T113</f>
        <v>0.20019999999999999</v>
      </c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R94" s="216" t="s">
        <v>78</v>
      </c>
      <c r="AT94" s="217" t="s">
        <v>71</v>
      </c>
      <c r="AU94" s="217" t="s">
        <v>72</v>
      </c>
      <c r="AY94" s="216" t="s">
        <v>117</v>
      </c>
      <c r="BK94" s="218">
        <f>BK95+BK100+BK113</f>
        <v>0</v>
      </c>
    </row>
    <row r="95" s="12" customFormat="1" ht="22.8" customHeight="1">
      <c r="A95" s="12"/>
      <c r="B95" s="205"/>
      <c r="C95" s="206"/>
      <c r="D95" s="207" t="s">
        <v>71</v>
      </c>
      <c r="E95" s="219" t="s">
        <v>118</v>
      </c>
      <c r="F95" s="219" t="s">
        <v>119</v>
      </c>
      <c r="G95" s="206"/>
      <c r="H95" s="206"/>
      <c r="I95" s="209"/>
      <c r="J95" s="220">
        <f>BK95</f>
        <v>0</v>
      </c>
      <c r="K95" s="206"/>
      <c r="L95" s="211"/>
      <c r="M95" s="212"/>
      <c r="N95" s="213"/>
      <c r="O95" s="213"/>
      <c r="P95" s="214">
        <f>SUM(P96:P99)</f>
        <v>0</v>
      </c>
      <c r="Q95" s="213"/>
      <c r="R95" s="214">
        <f>SUM(R96:R99)</f>
        <v>0.096000000000000002</v>
      </c>
      <c r="S95" s="213"/>
      <c r="T95" s="215">
        <f>SUM(T96:T99)</f>
        <v>0</v>
      </c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R95" s="216" t="s">
        <v>78</v>
      </c>
      <c r="AT95" s="217" t="s">
        <v>71</v>
      </c>
      <c r="AU95" s="217" t="s">
        <v>78</v>
      </c>
      <c r="AY95" s="216" t="s">
        <v>117</v>
      </c>
      <c r="BK95" s="218">
        <f>SUM(BK96:BK99)</f>
        <v>0</v>
      </c>
    </row>
    <row r="96" s="2" customFormat="1" ht="16.5" customHeight="1">
      <c r="A96" s="37"/>
      <c r="B96" s="38"/>
      <c r="C96" s="221" t="s">
        <v>78</v>
      </c>
      <c r="D96" s="221" t="s">
        <v>120</v>
      </c>
      <c r="E96" s="222" t="s">
        <v>121</v>
      </c>
      <c r="F96" s="223" t="s">
        <v>122</v>
      </c>
      <c r="G96" s="224" t="s">
        <v>123</v>
      </c>
      <c r="H96" s="225">
        <v>2.3999999999999999</v>
      </c>
      <c r="I96" s="226"/>
      <c r="J96" s="227">
        <f>ROUND(I96*H96,2)</f>
        <v>0</v>
      </c>
      <c r="K96" s="223" t="s">
        <v>124</v>
      </c>
      <c r="L96" s="43"/>
      <c r="M96" s="228" t="s">
        <v>19</v>
      </c>
      <c r="N96" s="229" t="s">
        <v>43</v>
      </c>
      <c r="O96" s="83"/>
      <c r="P96" s="230">
        <f>O96*H96</f>
        <v>0</v>
      </c>
      <c r="Q96" s="230">
        <v>0.040000000000000001</v>
      </c>
      <c r="R96" s="230">
        <f>Q96*H96</f>
        <v>0.096000000000000002</v>
      </c>
      <c r="S96" s="230">
        <v>0</v>
      </c>
      <c r="T96" s="231">
        <f>S96*H96</f>
        <v>0</v>
      </c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R96" s="232" t="s">
        <v>125</v>
      </c>
      <c r="AT96" s="232" t="s">
        <v>120</v>
      </c>
      <c r="AU96" s="232" t="s">
        <v>80</v>
      </c>
      <c r="AY96" s="16" t="s">
        <v>117</v>
      </c>
      <c r="BE96" s="233">
        <f>IF(N96="základní",J96,0)</f>
        <v>0</v>
      </c>
      <c r="BF96" s="233">
        <f>IF(N96="snížená",J96,0)</f>
        <v>0</v>
      </c>
      <c r="BG96" s="233">
        <f>IF(N96="zákl. přenesená",J96,0)</f>
        <v>0</v>
      </c>
      <c r="BH96" s="233">
        <f>IF(N96="sníž. přenesená",J96,0)</f>
        <v>0</v>
      </c>
      <c r="BI96" s="233">
        <f>IF(N96="nulová",J96,0)</f>
        <v>0</v>
      </c>
      <c r="BJ96" s="16" t="s">
        <v>78</v>
      </c>
      <c r="BK96" s="233">
        <f>ROUND(I96*H96,2)</f>
        <v>0</v>
      </c>
      <c r="BL96" s="16" t="s">
        <v>125</v>
      </c>
      <c r="BM96" s="232" t="s">
        <v>126</v>
      </c>
    </row>
    <row r="97" s="2" customFormat="1">
      <c r="A97" s="37"/>
      <c r="B97" s="38"/>
      <c r="C97" s="39"/>
      <c r="D97" s="234" t="s">
        <v>127</v>
      </c>
      <c r="E97" s="39"/>
      <c r="F97" s="235" t="s">
        <v>128</v>
      </c>
      <c r="G97" s="39"/>
      <c r="H97" s="39"/>
      <c r="I97" s="141"/>
      <c r="J97" s="39"/>
      <c r="K97" s="39"/>
      <c r="L97" s="43"/>
      <c r="M97" s="236"/>
      <c r="N97" s="237"/>
      <c r="O97" s="83"/>
      <c r="P97" s="83"/>
      <c r="Q97" s="83"/>
      <c r="R97" s="83"/>
      <c r="S97" s="83"/>
      <c r="T97" s="84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T97" s="16" t="s">
        <v>127</v>
      </c>
      <c r="AU97" s="16" t="s">
        <v>80</v>
      </c>
    </row>
    <row r="98" s="2" customFormat="1">
      <c r="A98" s="37"/>
      <c r="B98" s="38"/>
      <c r="C98" s="39"/>
      <c r="D98" s="234" t="s">
        <v>129</v>
      </c>
      <c r="E98" s="39"/>
      <c r="F98" s="238" t="s">
        <v>130</v>
      </c>
      <c r="G98" s="39"/>
      <c r="H98" s="39"/>
      <c r="I98" s="141"/>
      <c r="J98" s="39"/>
      <c r="K98" s="39"/>
      <c r="L98" s="43"/>
      <c r="M98" s="236"/>
      <c r="N98" s="237"/>
      <c r="O98" s="83"/>
      <c r="P98" s="83"/>
      <c r="Q98" s="83"/>
      <c r="R98" s="83"/>
      <c r="S98" s="83"/>
      <c r="T98" s="84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T98" s="16" t="s">
        <v>129</v>
      </c>
      <c r="AU98" s="16" t="s">
        <v>80</v>
      </c>
    </row>
    <row r="99" s="13" customFormat="1">
      <c r="A99" s="13"/>
      <c r="B99" s="239"/>
      <c r="C99" s="240"/>
      <c r="D99" s="234" t="s">
        <v>131</v>
      </c>
      <c r="E99" s="241" t="s">
        <v>19</v>
      </c>
      <c r="F99" s="242" t="s">
        <v>132</v>
      </c>
      <c r="G99" s="240"/>
      <c r="H99" s="243">
        <v>2.3999999999999999</v>
      </c>
      <c r="I99" s="244"/>
      <c r="J99" s="240"/>
      <c r="K99" s="240"/>
      <c r="L99" s="245"/>
      <c r="M99" s="246"/>
      <c r="N99" s="247"/>
      <c r="O99" s="247"/>
      <c r="P99" s="247"/>
      <c r="Q99" s="247"/>
      <c r="R99" s="247"/>
      <c r="S99" s="247"/>
      <c r="T99" s="248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49" t="s">
        <v>131</v>
      </c>
      <c r="AU99" s="249" t="s">
        <v>80</v>
      </c>
      <c r="AV99" s="13" t="s">
        <v>80</v>
      </c>
      <c r="AW99" s="13" t="s">
        <v>33</v>
      </c>
      <c r="AX99" s="13" t="s">
        <v>78</v>
      </c>
      <c r="AY99" s="249" t="s">
        <v>117</v>
      </c>
    </row>
    <row r="100" s="12" customFormat="1" ht="22.8" customHeight="1">
      <c r="A100" s="12"/>
      <c r="B100" s="205"/>
      <c r="C100" s="206"/>
      <c r="D100" s="207" t="s">
        <v>71</v>
      </c>
      <c r="E100" s="219" t="s">
        <v>133</v>
      </c>
      <c r="F100" s="219" t="s">
        <v>134</v>
      </c>
      <c r="G100" s="206"/>
      <c r="H100" s="206"/>
      <c r="I100" s="209"/>
      <c r="J100" s="220">
        <f>BK100</f>
        <v>0</v>
      </c>
      <c r="K100" s="206"/>
      <c r="L100" s="211"/>
      <c r="M100" s="212"/>
      <c r="N100" s="213"/>
      <c r="O100" s="213"/>
      <c r="P100" s="214">
        <f>SUM(P101:P112)</f>
        <v>0</v>
      </c>
      <c r="Q100" s="213"/>
      <c r="R100" s="214">
        <f>SUM(R101:R112)</f>
        <v>0</v>
      </c>
      <c r="S100" s="213"/>
      <c r="T100" s="215">
        <f>SUM(T101:T112)</f>
        <v>0.20019999999999999</v>
      </c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R100" s="216" t="s">
        <v>78</v>
      </c>
      <c r="AT100" s="217" t="s">
        <v>71</v>
      </c>
      <c r="AU100" s="217" t="s">
        <v>78</v>
      </c>
      <c r="AY100" s="216" t="s">
        <v>117</v>
      </c>
      <c r="BK100" s="218">
        <f>SUM(BK101:BK112)</f>
        <v>0</v>
      </c>
    </row>
    <row r="101" s="2" customFormat="1" ht="16.5" customHeight="1">
      <c r="A101" s="37"/>
      <c r="B101" s="38"/>
      <c r="C101" s="221" t="s">
        <v>80</v>
      </c>
      <c r="D101" s="221" t="s">
        <v>120</v>
      </c>
      <c r="E101" s="222" t="s">
        <v>135</v>
      </c>
      <c r="F101" s="223" t="s">
        <v>136</v>
      </c>
      <c r="G101" s="224" t="s">
        <v>137</v>
      </c>
      <c r="H101" s="225">
        <v>11</v>
      </c>
      <c r="I101" s="226"/>
      <c r="J101" s="227">
        <f>ROUND(I101*H101,2)</f>
        <v>0</v>
      </c>
      <c r="K101" s="223" t="s">
        <v>124</v>
      </c>
      <c r="L101" s="43"/>
      <c r="M101" s="228" t="s">
        <v>19</v>
      </c>
      <c r="N101" s="229" t="s">
        <v>43</v>
      </c>
      <c r="O101" s="83"/>
      <c r="P101" s="230">
        <f>O101*H101</f>
        <v>0</v>
      </c>
      <c r="Q101" s="230">
        <v>0</v>
      </c>
      <c r="R101" s="230">
        <f>Q101*H101</f>
        <v>0</v>
      </c>
      <c r="S101" s="230">
        <v>0.0022000000000000001</v>
      </c>
      <c r="T101" s="231">
        <f>S101*H101</f>
        <v>0.024200000000000003</v>
      </c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  <c r="AR101" s="232" t="s">
        <v>125</v>
      </c>
      <c r="AT101" s="232" t="s">
        <v>120</v>
      </c>
      <c r="AU101" s="232" t="s">
        <v>80</v>
      </c>
      <c r="AY101" s="16" t="s">
        <v>117</v>
      </c>
      <c r="BE101" s="233">
        <f>IF(N101="základní",J101,0)</f>
        <v>0</v>
      </c>
      <c r="BF101" s="233">
        <f>IF(N101="snížená",J101,0)</f>
        <v>0</v>
      </c>
      <c r="BG101" s="233">
        <f>IF(N101="zákl. přenesená",J101,0)</f>
        <v>0</v>
      </c>
      <c r="BH101" s="233">
        <f>IF(N101="sníž. přenesená",J101,0)</f>
        <v>0</v>
      </c>
      <c r="BI101" s="233">
        <f>IF(N101="nulová",J101,0)</f>
        <v>0</v>
      </c>
      <c r="BJ101" s="16" t="s">
        <v>78</v>
      </c>
      <c r="BK101" s="233">
        <f>ROUND(I101*H101,2)</f>
        <v>0</v>
      </c>
      <c r="BL101" s="16" t="s">
        <v>125</v>
      </c>
      <c r="BM101" s="232" t="s">
        <v>138</v>
      </c>
    </row>
    <row r="102" s="2" customFormat="1">
      <c r="A102" s="37"/>
      <c r="B102" s="38"/>
      <c r="C102" s="39"/>
      <c r="D102" s="234" t="s">
        <v>127</v>
      </c>
      <c r="E102" s="39"/>
      <c r="F102" s="235" t="s">
        <v>139</v>
      </c>
      <c r="G102" s="39"/>
      <c r="H102" s="39"/>
      <c r="I102" s="141"/>
      <c r="J102" s="39"/>
      <c r="K102" s="39"/>
      <c r="L102" s="43"/>
      <c r="M102" s="236"/>
      <c r="N102" s="237"/>
      <c r="O102" s="83"/>
      <c r="P102" s="83"/>
      <c r="Q102" s="83"/>
      <c r="R102" s="83"/>
      <c r="S102" s="83"/>
      <c r="T102" s="84"/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  <c r="AT102" s="16" t="s">
        <v>127</v>
      </c>
      <c r="AU102" s="16" t="s">
        <v>80</v>
      </c>
    </row>
    <row r="103" s="2" customFormat="1">
      <c r="A103" s="37"/>
      <c r="B103" s="38"/>
      <c r="C103" s="39"/>
      <c r="D103" s="234" t="s">
        <v>129</v>
      </c>
      <c r="E103" s="39"/>
      <c r="F103" s="238" t="s">
        <v>130</v>
      </c>
      <c r="G103" s="39"/>
      <c r="H103" s="39"/>
      <c r="I103" s="141"/>
      <c r="J103" s="39"/>
      <c r="K103" s="39"/>
      <c r="L103" s="43"/>
      <c r="M103" s="236"/>
      <c r="N103" s="237"/>
      <c r="O103" s="83"/>
      <c r="P103" s="83"/>
      <c r="Q103" s="83"/>
      <c r="R103" s="83"/>
      <c r="S103" s="83"/>
      <c r="T103" s="84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  <c r="AT103" s="16" t="s">
        <v>129</v>
      </c>
      <c r="AU103" s="16" t="s">
        <v>80</v>
      </c>
    </row>
    <row r="104" s="13" customFormat="1">
      <c r="A104" s="13"/>
      <c r="B104" s="239"/>
      <c r="C104" s="240"/>
      <c r="D104" s="234" t="s">
        <v>131</v>
      </c>
      <c r="E104" s="241" t="s">
        <v>19</v>
      </c>
      <c r="F104" s="242" t="s">
        <v>140</v>
      </c>
      <c r="G104" s="240"/>
      <c r="H104" s="243">
        <v>11</v>
      </c>
      <c r="I104" s="244"/>
      <c r="J104" s="240"/>
      <c r="K104" s="240"/>
      <c r="L104" s="245"/>
      <c r="M104" s="246"/>
      <c r="N104" s="247"/>
      <c r="O104" s="247"/>
      <c r="P104" s="247"/>
      <c r="Q104" s="247"/>
      <c r="R104" s="247"/>
      <c r="S104" s="247"/>
      <c r="T104" s="248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49" t="s">
        <v>131</v>
      </c>
      <c r="AU104" s="249" t="s">
        <v>80</v>
      </c>
      <c r="AV104" s="13" t="s">
        <v>80</v>
      </c>
      <c r="AW104" s="13" t="s">
        <v>33</v>
      </c>
      <c r="AX104" s="13" t="s">
        <v>78</v>
      </c>
      <c r="AY104" s="249" t="s">
        <v>117</v>
      </c>
    </row>
    <row r="105" s="2" customFormat="1" ht="16.5" customHeight="1">
      <c r="A105" s="37"/>
      <c r="B105" s="38"/>
      <c r="C105" s="221" t="s">
        <v>141</v>
      </c>
      <c r="D105" s="221" t="s">
        <v>120</v>
      </c>
      <c r="E105" s="222" t="s">
        <v>142</v>
      </c>
      <c r="F105" s="223" t="s">
        <v>143</v>
      </c>
      <c r="G105" s="224" t="s">
        <v>137</v>
      </c>
      <c r="H105" s="225">
        <v>8</v>
      </c>
      <c r="I105" s="226"/>
      <c r="J105" s="227">
        <f>ROUND(I105*H105,2)</f>
        <v>0</v>
      </c>
      <c r="K105" s="223" t="s">
        <v>124</v>
      </c>
      <c r="L105" s="43"/>
      <c r="M105" s="228" t="s">
        <v>19</v>
      </c>
      <c r="N105" s="229" t="s">
        <v>43</v>
      </c>
      <c r="O105" s="83"/>
      <c r="P105" s="230">
        <f>O105*H105</f>
        <v>0</v>
      </c>
      <c r="Q105" s="230">
        <v>0</v>
      </c>
      <c r="R105" s="230">
        <f>Q105*H105</f>
        <v>0</v>
      </c>
      <c r="S105" s="230">
        <v>0.0089999999999999993</v>
      </c>
      <c r="T105" s="231">
        <f>S105*H105</f>
        <v>0.071999999999999995</v>
      </c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  <c r="AR105" s="232" t="s">
        <v>125</v>
      </c>
      <c r="AT105" s="232" t="s">
        <v>120</v>
      </c>
      <c r="AU105" s="232" t="s">
        <v>80</v>
      </c>
      <c r="AY105" s="16" t="s">
        <v>117</v>
      </c>
      <c r="BE105" s="233">
        <f>IF(N105="základní",J105,0)</f>
        <v>0</v>
      </c>
      <c r="BF105" s="233">
        <f>IF(N105="snížená",J105,0)</f>
        <v>0</v>
      </c>
      <c r="BG105" s="233">
        <f>IF(N105="zákl. přenesená",J105,0)</f>
        <v>0</v>
      </c>
      <c r="BH105" s="233">
        <f>IF(N105="sníž. přenesená",J105,0)</f>
        <v>0</v>
      </c>
      <c r="BI105" s="233">
        <f>IF(N105="nulová",J105,0)</f>
        <v>0</v>
      </c>
      <c r="BJ105" s="16" t="s">
        <v>78</v>
      </c>
      <c r="BK105" s="233">
        <f>ROUND(I105*H105,2)</f>
        <v>0</v>
      </c>
      <c r="BL105" s="16" t="s">
        <v>125</v>
      </c>
      <c r="BM105" s="232" t="s">
        <v>144</v>
      </c>
    </row>
    <row r="106" s="2" customFormat="1">
      <c r="A106" s="37"/>
      <c r="B106" s="38"/>
      <c r="C106" s="39"/>
      <c r="D106" s="234" t="s">
        <v>127</v>
      </c>
      <c r="E106" s="39"/>
      <c r="F106" s="235" t="s">
        <v>145</v>
      </c>
      <c r="G106" s="39"/>
      <c r="H106" s="39"/>
      <c r="I106" s="141"/>
      <c r="J106" s="39"/>
      <c r="K106" s="39"/>
      <c r="L106" s="43"/>
      <c r="M106" s="236"/>
      <c r="N106" s="237"/>
      <c r="O106" s="83"/>
      <c r="P106" s="83"/>
      <c r="Q106" s="83"/>
      <c r="R106" s="83"/>
      <c r="S106" s="83"/>
      <c r="T106" s="84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  <c r="AT106" s="16" t="s">
        <v>127</v>
      </c>
      <c r="AU106" s="16" t="s">
        <v>80</v>
      </c>
    </row>
    <row r="107" s="2" customFormat="1">
      <c r="A107" s="37"/>
      <c r="B107" s="38"/>
      <c r="C107" s="39"/>
      <c r="D107" s="234" t="s">
        <v>129</v>
      </c>
      <c r="E107" s="39"/>
      <c r="F107" s="238" t="s">
        <v>130</v>
      </c>
      <c r="G107" s="39"/>
      <c r="H107" s="39"/>
      <c r="I107" s="141"/>
      <c r="J107" s="39"/>
      <c r="K107" s="39"/>
      <c r="L107" s="43"/>
      <c r="M107" s="236"/>
      <c r="N107" s="237"/>
      <c r="O107" s="83"/>
      <c r="P107" s="83"/>
      <c r="Q107" s="83"/>
      <c r="R107" s="83"/>
      <c r="S107" s="83"/>
      <c r="T107" s="84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  <c r="AT107" s="16" t="s">
        <v>129</v>
      </c>
      <c r="AU107" s="16" t="s">
        <v>80</v>
      </c>
    </row>
    <row r="108" s="13" customFormat="1">
      <c r="A108" s="13"/>
      <c r="B108" s="239"/>
      <c r="C108" s="240"/>
      <c r="D108" s="234" t="s">
        <v>131</v>
      </c>
      <c r="E108" s="241" t="s">
        <v>19</v>
      </c>
      <c r="F108" s="242" t="s">
        <v>146</v>
      </c>
      <c r="G108" s="240"/>
      <c r="H108" s="243">
        <v>8</v>
      </c>
      <c r="I108" s="244"/>
      <c r="J108" s="240"/>
      <c r="K108" s="240"/>
      <c r="L108" s="245"/>
      <c r="M108" s="246"/>
      <c r="N108" s="247"/>
      <c r="O108" s="247"/>
      <c r="P108" s="247"/>
      <c r="Q108" s="247"/>
      <c r="R108" s="247"/>
      <c r="S108" s="247"/>
      <c r="T108" s="248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49" t="s">
        <v>131</v>
      </c>
      <c r="AU108" s="249" t="s">
        <v>80</v>
      </c>
      <c r="AV108" s="13" t="s">
        <v>80</v>
      </c>
      <c r="AW108" s="13" t="s">
        <v>33</v>
      </c>
      <c r="AX108" s="13" t="s">
        <v>78</v>
      </c>
      <c r="AY108" s="249" t="s">
        <v>117</v>
      </c>
    </row>
    <row r="109" s="2" customFormat="1" ht="16.5" customHeight="1">
      <c r="A109" s="37"/>
      <c r="B109" s="38"/>
      <c r="C109" s="221" t="s">
        <v>125</v>
      </c>
      <c r="D109" s="221" t="s">
        <v>120</v>
      </c>
      <c r="E109" s="222" t="s">
        <v>147</v>
      </c>
      <c r="F109" s="223" t="s">
        <v>148</v>
      </c>
      <c r="G109" s="224" t="s">
        <v>137</v>
      </c>
      <c r="H109" s="225">
        <v>8</v>
      </c>
      <c r="I109" s="226"/>
      <c r="J109" s="227">
        <f>ROUND(I109*H109,2)</f>
        <v>0</v>
      </c>
      <c r="K109" s="223" t="s">
        <v>124</v>
      </c>
      <c r="L109" s="43"/>
      <c r="M109" s="228" t="s">
        <v>19</v>
      </c>
      <c r="N109" s="229" t="s">
        <v>43</v>
      </c>
      <c r="O109" s="83"/>
      <c r="P109" s="230">
        <f>O109*H109</f>
        <v>0</v>
      </c>
      <c r="Q109" s="230">
        <v>0</v>
      </c>
      <c r="R109" s="230">
        <f>Q109*H109</f>
        <v>0</v>
      </c>
      <c r="S109" s="230">
        <v>0.012999999999999999</v>
      </c>
      <c r="T109" s="231">
        <f>S109*H109</f>
        <v>0.104</v>
      </c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  <c r="AR109" s="232" t="s">
        <v>125</v>
      </c>
      <c r="AT109" s="232" t="s">
        <v>120</v>
      </c>
      <c r="AU109" s="232" t="s">
        <v>80</v>
      </c>
      <c r="AY109" s="16" t="s">
        <v>117</v>
      </c>
      <c r="BE109" s="233">
        <f>IF(N109="základní",J109,0)</f>
        <v>0</v>
      </c>
      <c r="BF109" s="233">
        <f>IF(N109="snížená",J109,0)</f>
        <v>0</v>
      </c>
      <c r="BG109" s="233">
        <f>IF(N109="zákl. přenesená",J109,0)</f>
        <v>0</v>
      </c>
      <c r="BH109" s="233">
        <f>IF(N109="sníž. přenesená",J109,0)</f>
        <v>0</v>
      </c>
      <c r="BI109" s="233">
        <f>IF(N109="nulová",J109,0)</f>
        <v>0</v>
      </c>
      <c r="BJ109" s="16" t="s">
        <v>78</v>
      </c>
      <c r="BK109" s="233">
        <f>ROUND(I109*H109,2)</f>
        <v>0</v>
      </c>
      <c r="BL109" s="16" t="s">
        <v>125</v>
      </c>
      <c r="BM109" s="232" t="s">
        <v>149</v>
      </c>
    </row>
    <row r="110" s="2" customFormat="1">
      <c r="A110" s="37"/>
      <c r="B110" s="38"/>
      <c r="C110" s="39"/>
      <c r="D110" s="234" t="s">
        <v>127</v>
      </c>
      <c r="E110" s="39"/>
      <c r="F110" s="235" t="s">
        <v>150</v>
      </c>
      <c r="G110" s="39"/>
      <c r="H110" s="39"/>
      <c r="I110" s="141"/>
      <c r="J110" s="39"/>
      <c r="K110" s="39"/>
      <c r="L110" s="43"/>
      <c r="M110" s="236"/>
      <c r="N110" s="237"/>
      <c r="O110" s="83"/>
      <c r="P110" s="83"/>
      <c r="Q110" s="83"/>
      <c r="R110" s="83"/>
      <c r="S110" s="83"/>
      <c r="T110" s="84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  <c r="AT110" s="16" t="s">
        <v>127</v>
      </c>
      <c r="AU110" s="16" t="s">
        <v>80</v>
      </c>
    </row>
    <row r="111" s="2" customFormat="1">
      <c r="A111" s="37"/>
      <c r="B111" s="38"/>
      <c r="C111" s="39"/>
      <c r="D111" s="234" t="s">
        <v>129</v>
      </c>
      <c r="E111" s="39"/>
      <c r="F111" s="238" t="s">
        <v>151</v>
      </c>
      <c r="G111" s="39"/>
      <c r="H111" s="39"/>
      <c r="I111" s="141"/>
      <c r="J111" s="39"/>
      <c r="K111" s="39"/>
      <c r="L111" s="43"/>
      <c r="M111" s="236"/>
      <c r="N111" s="237"/>
      <c r="O111" s="83"/>
      <c r="P111" s="83"/>
      <c r="Q111" s="83"/>
      <c r="R111" s="83"/>
      <c r="S111" s="83"/>
      <c r="T111" s="84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  <c r="AT111" s="16" t="s">
        <v>129</v>
      </c>
      <c r="AU111" s="16" t="s">
        <v>80</v>
      </c>
    </row>
    <row r="112" s="13" customFormat="1">
      <c r="A112" s="13"/>
      <c r="B112" s="239"/>
      <c r="C112" s="240"/>
      <c r="D112" s="234" t="s">
        <v>131</v>
      </c>
      <c r="E112" s="241" t="s">
        <v>19</v>
      </c>
      <c r="F112" s="242" t="s">
        <v>146</v>
      </c>
      <c r="G112" s="240"/>
      <c r="H112" s="243">
        <v>8</v>
      </c>
      <c r="I112" s="244"/>
      <c r="J112" s="240"/>
      <c r="K112" s="240"/>
      <c r="L112" s="245"/>
      <c r="M112" s="246"/>
      <c r="N112" s="247"/>
      <c r="O112" s="247"/>
      <c r="P112" s="247"/>
      <c r="Q112" s="247"/>
      <c r="R112" s="247"/>
      <c r="S112" s="247"/>
      <c r="T112" s="248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49" t="s">
        <v>131</v>
      </c>
      <c r="AU112" s="249" t="s">
        <v>80</v>
      </c>
      <c r="AV112" s="13" t="s">
        <v>80</v>
      </c>
      <c r="AW112" s="13" t="s">
        <v>33</v>
      </c>
      <c r="AX112" s="13" t="s">
        <v>78</v>
      </c>
      <c r="AY112" s="249" t="s">
        <v>117</v>
      </c>
    </row>
    <row r="113" s="12" customFormat="1" ht="22.8" customHeight="1">
      <c r="A113" s="12"/>
      <c r="B113" s="205"/>
      <c r="C113" s="206"/>
      <c r="D113" s="207" t="s">
        <v>71</v>
      </c>
      <c r="E113" s="219" t="s">
        <v>152</v>
      </c>
      <c r="F113" s="219" t="s">
        <v>153</v>
      </c>
      <c r="G113" s="206"/>
      <c r="H113" s="206"/>
      <c r="I113" s="209"/>
      <c r="J113" s="220">
        <f>BK113</f>
        <v>0</v>
      </c>
      <c r="K113" s="206"/>
      <c r="L113" s="211"/>
      <c r="M113" s="212"/>
      <c r="N113" s="213"/>
      <c r="O113" s="213"/>
      <c r="P113" s="214">
        <f>SUM(P114:P125)</f>
        <v>0</v>
      </c>
      <c r="Q113" s="213"/>
      <c r="R113" s="214">
        <f>SUM(R114:R125)</f>
        <v>0</v>
      </c>
      <c r="S113" s="213"/>
      <c r="T113" s="215">
        <f>SUM(T114:T125)</f>
        <v>0</v>
      </c>
      <c r="U113" s="12"/>
      <c r="V113" s="12"/>
      <c r="W113" s="12"/>
      <c r="X113" s="12"/>
      <c r="Y113" s="12"/>
      <c r="Z113" s="12"/>
      <c r="AA113" s="12"/>
      <c r="AB113" s="12"/>
      <c r="AC113" s="12"/>
      <c r="AD113" s="12"/>
      <c r="AE113" s="12"/>
      <c r="AR113" s="216" t="s">
        <v>78</v>
      </c>
      <c r="AT113" s="217" t="s">
        <v>71</v>
      </c>
      <c r="AU113" s="217" t="s">
        <v>78</v>
      </c>
      <c r="AY113" s="216" t="s">
        <v>117</v>
      </c>
      <c r="BK113" s="218">
        <f>SUM(BK114:BK125)</f>
        <v>0</v>
      </c>
    </row>
    <row r="114" s="2" customFormat="1" ht="16.5" customHeight="1">
      <c r="A114" s="37"/>
      <c r="B114" s="38"/>
      <c r="C114" s="221" t="s">
        <v>154</v>
      </c>
      <c r="D114" s="221" t="s">
        <v>120</v>
      </c>
      <c r="E114" s="222" t="s">
        <v>155</v>
      </c>
      <c r="F114" s="223" t="s">
        <v>156</v>
      </c>
      <c r="G114" s="224" t="s">
        <v>157</v>
      </c>
      <c r="H114" s="225">
        <v>0.20000000000000001</v>
      </c>
      <c r="I114" s="226"/>
      <c r="J114" s="227">
        <f>ROUND(I114*H114,2)</f>
        <v>0</v>
      </c>
      <c r="K114" s="223" t="s">
        <v>124</v>
      </c>
      <c r="L114" s="43"/>
      <c r="M114" s="228" t="s">
        <v>19</v>
      </c>
      <c r="N114" s="229" t="s">
        <v>43</v>
      </c>
      <c r="O114" s="83"/>
      <c r="P114" s="230">
        <f>O114*H114</f>
        <v>0</v>
      </c>
      <c r="Q114" s="230">
        <v>0</v>
      </c>
      <c r="R114" s="230">
        <f>Q114*H114</f>
        <v>0</v>
      </c>
      <c r="S114" s="230">
        <v>0</v>
      </c>
      <c r="T114" s="231">
        <f>S114*H114</f>
        <v>0</v>
      </c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  <c r="AR114" s="232" t="s">
        <v>125</v>
      </c>
      <c r="AT114" s="232" t="s">
        <v>120</v>
      </c>
      <c r="AU114" s="232" t="s">
        <v>80</v>
      </c>
      <c r="AY114" s="16" t="s">
        <v>117</v>
      </c>
      <c r="BE114" s="233">
        <f>IF(N114="základní",J114,0)</f>
        <v>0</v>
      </c>
      <c r="BF114" s="233">
        <f>IF(N114="snížená",J114,0)</f>
        <v>0</v>
      </c>
      <c r="BG114" s="233">
        <f>IF(N114="zákl. přenesená",J114,0)</f>
        <v>0</v>
      </c>
      <c r="BH114" s="233">
        <f>IF(N114="sníž. přenesená",J114,0)</f>
        <v>0</v>
      </c>
      <c r="BI114" s="233">
        <f>IF(N114="nulová",J114,0)</f>
        <v>0</v>
      </c>
      <c r="BJ114" s="16" t="s">
        <v>78</v>
      </c>
      <c r="BK114" s="233">
        <f>ROUND(I114*H114,2)</f>
        <v>0</v>
      </c>
      <c r="BL114" s="16" t="s">
        <v>125</v>
      </c>
      <c r="BM114" s="232" t="s">
        <v>158</v>
      </c>
    </row>
    <row r="115" s="2" customFormat="1">
      <c r="A115" s="37"/>
      <c r="B115" s="38"/>
      <c r="C115" s="39"/>
      <c r="D115" s="234" t="s">
        <v>127</v>
      </c>
      <c r="E115" s="39"/>
      <c r="F115" s="235" t="s">
        <v>159</v>
      </c>
      <c r="G115" s="39"/>
      <c r="H115" s="39"/>
      <c r="I115" s="141"/>
      <c r="J115" s="39"/>
      <c r="K115" s="39"/>
      <c r="L115" s="43"/>
      <c r="M115" s="236"/>
      <c r="N115" s="237"/>
      <c r="O115" s="83"/>
      <c r="P115" s="83"/>
      <c r="Q115" s="83"/>
      <c r="R115" s="83"/>
      <c r="S115" s="83"/>
      <c r="T115" s="84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  <c r="AT115" s="16" t="s">
        <v>127</v>
      </c>
      <c r="AU115" s="16" t="s">
        <v>80</v>
      </c>
    </row>
    <row r="116" s="2" customFormat="1">
      <c r="A116" s="37"/>
      <c r="B116" s="38"/>
      <c r="C116" s="39"/>
      <c r="D116" s="234" t="s">
        <v>129</v>
      </c>
      <c r="E116" s="39"/>
      <c r="F116" s="238" t="s">
        <v>130</v>
      </c>
      <c r="G116" s="39"/>
      <c r="H116" s="39"/>
      <c r="I116" s="141"/>
      <c r="J116" s="39"/>
      <c r="K116" s="39"/>
      <c r="L116" s="43"/>
      <c r="M116" s="236"/>
      <c r="N116" s="237"/>
      <c r="O116" s="83"/>
      <c r="P116" s="83"/>
      <c r="Q116" s="83"/>
      <c r="R116" s="83"/>
      <c r="S116" s="83"/>
      <c r="T116" s="84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  <c r="AT116" s="16" t="s">
        <v>129</v>
      </c>
      <c r="AU116" s="16" t="s">
        <v>80</v>
      </c>
    </row>
    <row r="117" s="2" customFormat="1" ht="16.5" customHeight="1">
      <c r="A117" s="37"/>
      <c r="B117" s="38"/>
      <c r="C117" s="221" t="s">
        <v>118</v>
      </c>
      <c r="D117" s="221" t="s">
        <v>120</v>
      </c>
      <c r="E117" s="222" t="s">
        <v>160</v>
      </c>
      <c r="F117" s="223" t="s">
        <v>161</v>
      </c>
      <c r="G117" s="224" t="s">
        <v>157</v>
      </c>
      <c r="H117" s="225">
        <v>0.20000000000000001</v>
      </c>
      <c r="I117" s="226"/>
      <c r="J117" s="227">
        <f>ROUND(I117*H117,2)</f>
        <v>0</v>
      </c>
      <c r="K117" s="223" t="s">
        <v>124</v>
      </c>
      <c r="L117" s="43"/>
      <c r="M117" s="228" t="s">
        <v>19</v>
      </c>
      <c r="N117" s="229" t="s">
        <v>43</v>
      </c>
      <c r="O117" s="83"/>
      <c r="P117" s="230">
        <f>O117*H117</f>
        <v>0</v>
      </c>
      <c r="Q117" s="230">
        <v>0</v>
      </c>
      <c r="R117" s="230">
        <f>Q117*H117</f>
        <v>0</v>
      </c>
      <c r="S117" s="230">
        <v>0</v>
      </c>
      <c r="T117" s="231">
        <f>S117*H117</f>
        <v>0</v>
      </c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  <c r="AR117" s="232" t="s">
        <v>125</v>
      </c>
      <c r="AT117" s="232" t="s">
        <v>120</v>
      </c>
      <c r="AU117" s="232" t="s">
        <v>80</v>
      </c>
      <c r="AY117" s="16" t="s">
        <v>117</v>
      </c>
      <c r="BE117" s="233">
        <f>IF(N117="základní",J117,0)</f>
        <v>0</v>
      </c>
      <c r="BF117" s="233">
        <f>IF(N117="snížená",J117,0)</f>
        <v>0</v>
      </c>
      <c r="BG117" s="233">
        <f>IF(N117="zákl. přenesená",J117,0)</f>
        <v>0</v>
      </c>
      <c r="BH117" s="233">
        <f>IF(N117="sníž. přenesená",J117,0)</f>
        <v>0</v>
      </c>
      <c r="BI117" s="233">
        <f>IF(N117="nulová",J117,0)</f>
        <v>0</v>
      </c>
      <c r="BJ117" s="16" t="s">
        <v>78</v>
      </c>
      <c r="BK117" s="233">
        <f>ROUND(I117*H117,2)</f>
        <v>0</v>
      </c>
      <c r="BL117" s="16" t="s">
        <v>125</v>
      </c>
      <c r="BM117" s="232" t="s">
        <v>162</v>
      </c>
    </row>
    <row r="118" s="2" customFormat="1">
      <c r="A118" s="37"/>
      <c r="B118" s="38"/>
      <c r="C118" s="39"/>
      <c r="D118" s="234" t="s">
        <v>127</v>
      </c>
      <c r="E118" s="39"/>
      <c r="F118" s="235" t="s">
        <v>163</v>
      </c>
      <c r="G118" s="39"/>
      <c r="H118" s="39"/>
      <c r="I118" s="141"/>
      <c r="J118" s="39"/>
      <c r="K118" s="39"/>
      <c r="L118" s="43"/>
      <c r="M118" s="236"/>
      <c r="N118" s="237"/>
      <c r="O118" s="83"/>
      <c r="P118" s="83"/>
      <c r="Q118" s="83"/>
      <c r="R118" s="83"/>
      <c r="S118" s="83"/>
      <c r="T118" s="84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  <c r="AT118" s="16" t="s">
        <v>127</v>
      </c>
      <c r="AU118" s="16" t="s">
        <v>80</v>
      </c>
    </row>
    <row r="119" s="2" customFormat="1">
      <c r="A119" s="37"/>
      <c r="B119" s="38"/>
      <c r="C119" s="39"/>
      <c r="D119" s="234" t="s">
        <v>129</v>
      </c>
      <c r="E119" s="39"/>
      <c r="F119" s="238" t="s">
        <v>130</v>
      </c>
      <c r="G119" s="39"/>
      <c r="H119" s="39"/>
      <c r="I119" s="141"/>
      <c r="J119" s="39"/>
      <c r="K119" s="39"/>
      <c r="L119" s="43"/>
      <c r="M119" s="236"/>
      <c r="N119" s="237"/>
      <c r="O119" s="83"/>
      <c r="P119" s="83"/>
      <c r="Q119" s="83"/>
      <c r="R119" s="83"/>
      <c r="S119" s="83"/>
      <c r="T119" s="84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  <c r="AT119" s="16" t="s">
        <v>129</v>
      </c>
      <c r="AU119" s="16" t="s">
        <v>80</v>
      </c>
    </row>
    <row r="120" s="2" customFormat="1" ht="16.5" customHeight="1">
      <c r="A120" s="37"/>
      <c r="B120" s="38"/>
      <c r="C120" s="221" t="s">
        <v>164</v>
      </c>
      <c r="D120" s="221" t="s">
        <v>120</v>
      </c>
      <c r="E120" s="222" t="s">
        <v>165</v>
      </c>
      <c r="F120" s="223" t="s">
        <v>166</v>
      </c>
      <c r="G120" s="224" t="s">
        <v>157</v>
      </c>
      <c r="H120" s="225">
        <v>0.20000000000000001</v>
      </c>
      <c r="I120" s="226"/>
      <c r="J120" s="227">
        <f>ROUND(I120*H120,2)</f>
        <v>0</v>
      </c>
      <c r="K120" s="223" t="s">
        <v>124</v>
      </c>
      <c r="L120" s="43"/>
      <c r="M120" s="228" t="s">
        <v>19</v>
      </c>
      <c r="N120" s="229" t="s">
        <v>43</v>
      </c>
      <c r="O120" s="83"/>
      <c r="P120" s="230">
        <f>O120*H120</f>
        <v>0</v>
      </c>
      <c r="Q120" s="230">
        <v>0</v>
      </c>
      <c r="R120" s="230">
        <f>Q120*H120</f>
        <v>0</v>
      </c>
      <c r="S120" s="230">
        <v>0</v>
      </c>
      <c r="T120" s="231">
        <f>S120*H120</f>
        <v>0</v>
      </c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R120" s="232" t="s">
        <v>125</v>
      </c>
      <c r="AT120" s="232" t="s">
        <v>120</v>
      </c>
      <c r="AU120" s="232" t="s">
        <v>80</v>
      </c>
      <c r="AY120" s="16" t="s">
        <v>117</v>
      </c>
      <c r="BE120" s="233">
        <f>IF(N120="základní",J120,0)</f>
        <v>0</v>
      </c>
      <c r="BF120" s="233">
        <f>IF(N120="snížená",J120,0)</f>
        <v>0</v>
      </c>
      <c r="BG120" s="233">
        <f>IF(N120="zákl. přenesená",J120,0)</f>
        <v>0</v>
      </c>
      <c r="BH120" s="233">
        <f>IF(N120="sníž. přenesená",J120,0)</f>
        <v>0</v>
      </c>
      <c r="BI120" s="233">
        <f>IF(N120="nulová",J120,0)</f>
        <v>0</v>
      </c>
      <c r="BJ120" s="16" t="s">
        <v>78</v>
      </c>
      <c r="BK120" s="233">
        <f>ROUND(I120*H120,2)</f>
        <v>0</v>
      </c>
      <c r="BL120" s="16" t="s">
        <v>125</v>
      </c>
      <c r="BM120" s="232" t="s">
        <v>167</v>
      </c>
    </row>
    <row r="121" s="2" customFormat="1">
      <c r="A121" s="37"/>
      <c r="B121" s="38"/>
      <c r="C121" s="39"/>
      <c r="D121" s="234" t="s">
        <v>127</v>
      </c>
      <c r="E121" s="39"/>
      <c r="F121" s="235" t="s">
        <v>168</v>
      </c>
      <c r="G121" s="39"/>
      <c r="H121" s="39"/>
      <c r="I121" s="141"/>
      <c r="J121" s="39"/>
      <c r="K121" s="39"/>
      <c r="L121" s="43"/>
      <c r="M121" s="236"/>
      <c r="N121" s="237"/>
      <c r="O121" s="83"/>
      <c r="P121" s="83"/>
      <c r="Q121" s="83"/>
      <c r="R121" s="83"/>
      <c r="S121" s="83"/>
      <c r="T121" s="84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T121" s="16" t="s">
        <v>127</v>
      </c>
      <c r="AU121" s="16" t="s">
        <v>80</v>
      </c>
    </row>
    <row r="122" s="2" customFormat="1">
      <c r="A122" s="37"/>
      <c r="B122" s="38"/>
      <c r="C122" s="39"/>
      <c r="D122" s="234" t="s">
        <v>129</v>
      </c>
      <c r="E122" s="39"/>
      <c r="F122" s="238" t="s">
        <v>130</v>
      </c>
      <c r="G122" s="39"/>
      <c r="H122" s="39"/>
      <c r="I122" s="141"/>
      <c r="J122" s="39"/>
      <c r="K122" s="39"/>
      <c r="L122" s="43"/>
      <c r="M122" s="236"/>
      <c r="N122" s="237"/>
      <c r="O122" s="83"/>
      <c r="P122" s="83"/>
      <c r="Q122" s="83"/>
      <c r="R122" s="83"/>
      <c r="S122" s="83"/>
      <c r="T122" s="84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T122" s="16" t="s">
        <v>129</v>
      </c>
      <c r="AU122" s="16" t="s">
        <v>80</v>
      </c>
    </row>
    <row r="123" s="2" customFormat="1" ht="16.5" customHeight="1">
      <c r="A123" s="37"/>
      <c r="B123" s="38"/>
      <c r="C123" s="221" t="s">
        <v>146</v>
      </c>
      <c r="D123" s="221" t="s">
        <v>120</v>
      </c>
      <c r="E123" s="222" t="s">
        <v>169</v>
      </c>
      <c r="F123" s="223" t="s">
        <v>170</v>
      </c>
      <c r="G123" s="224" t="s">
        <v>157</v>
      </c>
      <c r="H123" s="225">
        <v>0.20000000000000001</v>
      </c>
      <c r="I123" s="226"/>
      <c r="J123" s="227">
        <f>ROUND(I123*H123,2)</f>
        <v>0</v>
      </c>
      <c r="K123" s="223" t="s">
        <v>124</v>
      </c>
      <c r="L123" s="43"/>
      <c r="M123" s="228" t="s">
        <v>19</v>
      </c>
      <c r="N123" s="229" t="s">
        <v>43</v>
      </c>
      <c r="O123" s="83"/>
      <c r="P123" s="230">
        <f>O123*H123</f>
        <v>0</v>
      </c>
      <c r="Q123" s="230">
        <v>0</v>
      </c>
      <c r="R123" s="230">
        <f>Q123*H123</f>
        <v>0</v>
      </c>
      <c r="S123" s="230">
        <v>0</v>
      </c>
      <c r="T123" s="231">
        <f>S123*H123</f>
        <v>0</v>
      </c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R123" s="232" t="s">
        <v>125</v>
      </c>
      <c r="AT123" s="232" t="s">
        <v>120</v>
      </c>
      <c r="AU123" s="232" t="s">
        <v>80</v>
      </c>
      <c r="AY123" s="16" t="s">
        <v>117</v>
      </c>
      <c r="BE123" s="233">
        <f>IF(N123="základní",J123,0)</f>
        <v>0</v>
      </c>
      <c r="BF123" s="233">
        <f>IF(N123="snížená",J123,0)</f>
        <v>0</v>
      </c>
      <c r="BG123" s="233">
        <f>IF(N123="zákl. přenesená",J123,0)</f>
        <v>0</v>
      </c>
      <c r="BH123" s="233">
        <f>IF(N123="sníž. přenesená",J123,0)</f>
        <v>0</v>
      </c>
      <c r="BI123" s="233">
        <f>IF(N123="nulová",J123,0)</f>
        <v>0</v>
      </c>
      <c r="BJ123" s="16" t="s">
        <v>78</v>
      </c>
      <c r="BK123" s="233">
        <f>ROUND(I123*H123,2)</f>
        <v>0</v>
      </c>
      <c r="BL123" s="16" t="s">
        <v>125</v>
      </c>
      <c r="BM123" s="232" t="s">
        <v>171</v>
      </c>
    </row>
    <row r="124" s="2" customFormat="1">
      <c r="A124" s="37"/>
      <c r="B124" s="38"/>
      <c r="C124" s="39"/>
      <c r="D124" s="234" t="s">
        <v>127</v>
      </c>
      <c r="E124" s="39"/>
      <c r="F124" s="235" t="s">
        <v>172</v>
      </c>
      <c r="G124" s="39"/>
      <c r="H124" s="39"/>
      <c r="I124" s="141"/>
      <c r="J124" s="39"/>
      <c r="K124" s="39"/>
      <c r="L124" s="43"/>
      <c r="M124" s="236"/>
      <c r="N124" s="237"/>
      <c r="O124" s="83"/>
      <c r="P124" s="83"/>
      <c r="Q124" s="83"/>
      <c r="R124" s="83"/>
      <c r="S124" s="83"/>
      <c r="T124" s="84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T124" s="16" t="s">
        <v>127</v>
      </c>
      <c r="AU124" s="16" t="s">
        <v>80</v>
      </c>
    </row>
    <row r="125" s="2" customFormat="1">
      <c r="A125" s="37"/>
      <c r="B125" s="38"/>
      <c r="C125" s="39"/>
      <c r="D125" s="234" t="s">
        <v>129</v>
      </c>
      <c r="E125" s="39"/>
      <c r="F125" s="238" t="s">
        <v>130</v>
      </c>
      <c r="G125" s="39"/>
      <c r="H125" s="39"/>
      <c r="I125" s="141"/>
      <c r="J125" s="39"/>
      <c r="K125" s="39"/>
      <c r="L125" s="43"/>
      <c r="M125" s="236"/>
      <c r="N125" s="237"/>
      <c r="O125" s="83"/>
      <c r="P125" s="83"/>
      <c r="Q125" s="83"/>
      <c r="R125" s="83"/>
      <c r="S125" s="83"/>
      <c r="T125" s="84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T125" s="16" t="s">
        <v>129</v>
      </c>
      <c r="AU125" s="16" t="s">
        <v>80</v>
      </c>
    </row>
    <row r="126" s="12" customFormat="1" ht="25.92" customHeight="1">
      <c r="A126" s="12"/>
      <c r="B126" s="205"/>
      <c r="C126" s="206"/>
      <c r="D126" s="207" t="s">
        <v>71</v>
      </c>
      <c r="E126" s="208" t="s">
        <v>173</v>
      </c>
      <c r="F126" s="208" t="s">
        <v>174</v>
      </c>
      <c r="G126" s="206"/>
      <c r="H126" s="206"/>
      <c r="I126" s="209"/>
      <c r="J126" s="210">
        <f>BK126</f>
        <v>0</v>
      </c>
      <c r="K126" s="206"/>
      <c r="L126" s="211"/>
      <c r="M126" s="212"/>
      <c r="N126" s="213"/>
      <c r="O126" s="213"/>
      <c r="P126" s="214">
        <f>P127+P181+P244</f>
        <v>0</v>
      </c>
      <c r="Q126" s="213"/>
      <c r="R126" s="214">
        <f>R127+R181+R244</f>
        <v>0.054930000000000007</v>
      </c>
      <c r="S126" s="213"/>
      <c r="T126" s="215">
        <f>T127+T181+T244</f>
        <v>0.056779999999999997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16" t="s">
        <v>80</v>
      </c>
      <c r="AT126" s="217" t="s">
        <v>71</v>
      </c>
      <c r="AU126" s="217" t="s">
        <v>72</v>
      </c>
      <c r="AY126" s="216" t="s">
        <v>117</v>
      </c>
      <c r="BK126" s="218">
        <f>BK127+BK181+BK244</f>
        <v>0</v>
      </c>
    </row>
    <row r="127" s="12" customFormat="1" ht="22.8" customHeight="1">
      <c r="A127" s="12"/>
      <c r="B127" s="205"/>
      <c r="C127" s="206"/>
      <c r="D127" s="207" t="s">
        <v>71</v>
      </c>
      <c r="E127" s="219" t="s">
        <v>175</v>
      </c>
      <c r="F127" s="219" t="s">
        <v>176</v>
      </c>
      <c r="G127" s="206"/>
      <c r="H127" s="206"/>
      <c r="I127" s="209"/>
      <c r="J127" s="220">
        <f>BK127</f>
        <v>0</v>
      </c>
      <c r="K127" s="206"/>
      <c r="L127" s="211"/>
      <c r="M127" s="212"/>
      <c r="N127" s="213"/>
      <c r="O127" s="213"/>
      <c r="P127" s="214">
        <f>SUM(P128:P180)</f>
        <v>0</v>
      </c>
      <c r="Q127" s="213"/>
      <c r="R127" s="214">
        <f>SUM(R128:R180)</f>
        <v>0.025770000000000001</v>
      </c>
      <c r="S127" s="213"/>
      <c r="T127" s="215">
        <f>SUM(T128:T180)</f>
        <v>0.015599999999999999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16" t="s">
        <v>80</v>
      </c>
      <c r="AT127" s="217" t="s">
        <v>71</v>
      </c>
      <c r="AU127" s="217" t="s">
        <v>78</v>
      </c>
      <c r="AY127" s="216" t="s">
        <v>117</v>
      </c>
      <c r="BK127" s="218">
        <f>SUM(BK128:BK180)</f>
        <v>0</v>
      </c>
    </row>
    <row r="128" s="2" customFormat="1" ht="16.5" customHeight="1">
      <c r="A128" s="37"/>
      <c r="B128" s="38"/>
      <c r="C128" s="221" t="s">
        <v>133</v>
      </c>
      <c r="D128" s="221" t="s">
        <v>120</v>
      </c>
      <c r="E128" s="222" t="s">
        <v>177</v>
      </c>
      <c r="F128" s="223" t="s">
        <v>178</v>
      </c>
      <c r="G128" s="224" t="s">
        <v>137</v>
      </c>
      <c r="H128" s="225">
        <v>3</v>
      </c>
      <c r="I128" s="226"/>
      <c r="J128" s="227">
        <f>ROUND(I128*H128,2)</f>
        <v>0</v>
      </c>
      <c r="K128" s="223" t="s">
        <v>124</v>
      </c>
      <c r="L128" s="43"/>
      <c r="M128" s="228" t="s">
        <v>19</v>
      </c>
      <c r="N128" s="229" t="s">
        <v>43</v>
      </c>
      <c r="O128" s="83"/>
      <c r="P128" s="230">
        <f>O128*H128</f>
        <v>0</v>
      </c>
      <c r="Q128" s="230">
        <v>0</v>
      </c>
      <c r="R128" s="230">
        <f>Q128*H128</f>
        <v>0</v>
      </c>
      <c r="S128" s="230">
        <v>0.0020999999999999999</v>
      </c>
      <c r="T128" s="231">
        <f>S128*H128</f>
        <v>0.0063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232" t="s">
        <v>179</v>
      </c>
      <c r="AT128" s="232" t="s">
        <v>120</v>
      </c>
      <c r="AU128" s="232" t="s">
        <v>80</v>
      </c>
      <c r="AY128" s="16" t="s">
        <v>117</v>
      </c>
      <c r="BE128" s="233">
        <f>IF(N128="základní",J128,0)</f>
        <v>0</v>
      </c>
      <c r="BF128" s="233">
        <f>IF(N128="snížená",J128,0)</f>
        <v>0</v>
      </c>
      <c r="BG128" s="233">
        <f>IF(N128="zákl. přenesená",J128,0)</f>
        <v>0</v>
      </c>
      <c r="BH128" s="233">
        <f>IF(N128="sníž. přenesená",J128,0)</f>
        <v>0</v>
      </c>
      <c r="BI128" s="233">
        <f>IF(N128="nulová",J128,0)</f>
        <v>0</v>
      </c>
      <c r="BJ128" s="16" t="s">
        <v>78</v>
      </c>
      <c r="BK128" s="233">
        <f>ROUND(I128*H128,2)</f>
        <v>0</v>
      </c>
      <c r="BL128" s="16" t="s">
        <v>179</v>
      </c>
      <c r="BM128" s="232" t="s">
        <v>180</v>
      </c>
    </row>
    <row r="129" s="2" customFormat="1">
      <c r="A129" s="37"/>
      <c r="B129" s="38"/>
      <c r="C129" s="39"/>
      <c r="D129" s="234" t="s">
        <v>127</v>
      </c>
      <c r="E129" s="39"/>
      <c r="F129" s="235" t="s">
        <v>181</v>
      </c>
      <c r="G129" s="39"/>
      <c r="H129" s="39"/>
      <c r="I129" s="141"/>
      <c r="J129" s="39"/>
      <c r="K129" s="39"/>
      <c r="L129" s="43"/>
      <c r="M129" s="236"/>
      <c r="N129" s="237"/>
      <c r="O129" s="83"/>
      <c r="P129" s="83"/>
      <c r="Q129" s="83"/>
      <c r="R129" s="83"/>
      <c r="S129" s="83"/>
      <c r="T129" s="84"/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T129" s="16" t="s">
        <v>127</v>
      </c>
      <c r="AU129" s="16" t="s">
        <v>80</v>
      </c>
    </row>
    <row r="130" s="2" customFormat="1">
      <c r="A130" s="37"/>
      <c r="B130" s="38"/>
      <c r="C130" s="39"/>
      <c r="D130" s="234" t="s">
        <v>129</v>
      </c>
      <c r="E130" s="39"/>
      <c r="F130" s="238" t="s">
        <v>130</v>
      </c>
      <c r="G130" s="39"/>
      <c r="H130" s="39"/>
      <c r="I130" s="141"/>
      <c r="J130" s="39"/>
      <c r="K130" s="39"/>
      <c r="L130" s="43"/>
      <c r="M130" s="236"/>
      <c r="N130" s="237"/>
      <c r="O130" s="83"/>
      <c r="P130" s="83"/>
      <c r="Q130" s="83"/>
      <c r="R130" s="83"/>
      <c r="S130" s="83"/>
      <c r="T130" s="84"/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T130" s="16" t="s">
        <v>129</v>
      </c>
      <c r="AU130" s="16" t="s">
        <v>80</v>
      </c>
    </row>
    <row r="131" s="13" customFormat="1">
      <c r="A131" s="13"/>
      <c r="B131" s="239"/>
      <c r="C131" s="240"/>
      <c r="D131" s="234" t="s">
        <v>131</v>
      </c>
      <c r="E131" s="241" t="s">
        <v>19</v>
      </c>
      <c r="F131" s="242" t="s">
        <v>182</v>
      </c>
      <c r="G131" s="240"/>
      <c r="H131" s="243">
        <v>3</v>
      </c>
      <c r="I131" s="244"/>
      <c r="J131" s="240"/>
      <c r="K131" s="240"/>
      <c r="L131" s="245"/>
      <c r="M131" s="246"/>
      <c r="N131" s="247"/>
      <c r="O131" s="247"/>
      <c r="P131" s="247"/>
      <c r="Q131" s="247"/>
      <c r="R131" s="247"/>
      <c r="S131" s="247"/>
      <c r="T131" s="248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9" t="s">
        <v>131</v>
      </c>
      <c r="AU131" s="249" t="s">
        <v>80</v>
      </c>
      <c r="AV131" s="13" t="s">
        <v>80</v>
      </c>
      <c r="AW131" s="13" t="s">
        <v>33</v>
      </c>
      <c r="AX131" s="13" t="s">
        <v>78</v>
      </c>
      <c r="AY131" s="249" t="s">
        <v>117</v>
      </c>
    </row>
    <row r="132" s="2" customFormat="1" ht="16.5" customHeight="1">
      <c r="A132" s="37"/>
      <c r="B132" s="38"/>
      <c r="C132" s="221" t="s">
        <v>183</v>
      </c>
      <c r="D132" s="221" t="s">
        <v>120</v>
      </c>
      <c r="E132" s="222" t="s">
        <v>184</v>
      </c>
      <c r="F132" s="223" t="s">
        <v>185</v>
      </c>
      <c r="G132" s="224" t="s">
        <v>186</v>
      </c>
      <c r="H132" s="225">
        <v>3</v>
      </c>
      <c r="I132" s="226"/>
      <c r="J132" s="227">
        <f>ROUND(I132*H132,2)</f>
        <v>0</v>
      </c>
      <c r="K132" s="223" t="s">
        <v>124</v>
      </c>
      <c r="L132" s="43"/>
      <c r="M132" s="228" t="s">
        <v>19</v>
      </c>
      <c r="N132" s="229" t="s">
        <v>43</v>
      </c>
      <c r="O132" s="83"/>
      <c r="P132" s="230">
        <f>O132*H132</f>
        <v>0</v>
      </c>
      <c r="Q132" s="230">
        <v>0</v>
      </c>
      <c r="R132" s="230">
        <f>Q132*H132</f>
        <v>0</v>
      </c>
      <c r="S132" s="230">
        <v>0.0030999999999999999</v>
      </c>
      <c r="T132" s="231">
        <f>S132*H132</f>
        <v>0.0092999999999999992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232" t="s">
        <v>179</v>
      </c>
      <c r="AT132" s="232" t="s">
        <v>120</v>
      </c>
      <c r="AU132" s="232" t="s">
        <v>80</v>
      </c>
      <c r="AY132" s="16" t="s">
        <v>117</v>
      </c>
      <c r="BE132" s="233">
        <f>IF(N132="základní",J132,0)</f>
        <v>0</v>
      </c>
      <c r="BF132" s="233">
        <f>IF(N132="snížená",J132,0)</f>
        <v>0</v>
      </c>
      <c r="BG132" s="233">
        <f>IF(N132="zákl. přenesená",J132,0)</f>
        <v>0</v>
      </c>
      <c r="BH132" s="233">
        <f>IF(N132="sníž. přenesená",J132,0)</f>
        <v>0</v>
      </c>
      <c r="BI132" s="233">
        <f>IF(N132="nulová",J132,0)</f>
        <v>0</v>
      </c>
      <c r="BJ132" s="16" t="s">
        <v>78</v>
      </c>
      <c r="BK132" s="233">
        <f>ROUND(I132*H132,2)</f>
        <v>0</v>
      </c>
      <c r="BL132" s="16" t="s">
        <v>179</v>
      </c>
      <c r="BM132" s="232" t="s">
        <v>187</v>
      </c>
    </row>
    <row r="133" s="2" customFormat="1">
      <c r="A133" s="37"/>
      <c r="B133" s="38"/>
      <c r="C133" s="39"/>
      <c r="D133" s="234" t="s">
        <v>127</v>
      </c>
      <c r="E133" s="39"/>
      <c r="F133" s="235" t="s">
        <v>188</v>
      </c>
      <c r="G133" s="39"/>
      <c r="H133" s="39"/>
      <c r="I133" s="141"/>
      <c r="J133" s="39"/>
      <c r="K133" s="39"/>
      <c r="L133" s="43"/>
      <c r="M133" s="236"/>
      <c r="N133" s="237"/>
      <c r="O133" s="83"/>
      <c r="P133" s="83"/>
      <c r="Q133" s="83"/>
      <c r="R133" s="83"/>
      <c r="S133" s="83"/>
      <c r="T133" s="84"/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T133" s="16" t="s">
        <v>127</v>
      </c>
      <c r="AU133" s="16" t="s">
        <v>80</v>
      </c>
    </row>
    <row r="134" s="2" customFormat="1">
      <c r="A134" s="37"/>
      <c r="B134" s="38"/>
      <c r="C134" s="39"/>
      <c r="D134" s="234" t="s">
        <v>129</v>
      </c>
      <c r="E134" s="39"/>
      <c r="F134" s="238" t="s">
        <v>130</v>
      </c>
      <c r="G134" s="39"/>
      <c r="H134" s="39"/>
      <c r="I134" s="141"/>
      <c r="J134" s="39"/>
      <c r="K134" s="39"/>
      <c r="L134" s="43"/>
      <c r="M134" s="236"/>
      <c r="N134" s="237"/>
      <c r="O134" s="83"/>
      <c r="P134" s="83"/>
      <c r="Q134" s="83"/>
      <c r="R134" s="83"/>
      <c r="S134" s="83"/>
      <c r="T134" s="84"/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T134" s="16" t="s">
        <v>129</v>
      </c>
      <c r="AU134" s="16" t="s">
        <v>80</v>
      </c>
    </row>
    <row r="135" s="13" customFormat="1">
      <c r="A135" s="13"/>
      <c r="B135" s="239"/>
      <c r="C135" s="240"/>
      <c r="D135" s="234" t="s">
        <v>131</v>
      </c>
      <c r="E135" s="241" t="s">
        <v>19</v>
      </c>
      <c r="F135" s="242" t="s">
        <v>182</v>
      </c>
      <c r="G135" s="240"/>
      <c r="H135" s="243">
        <v>3</v>
      </c>
      <c r="I135" s="244"/>
      <c r="J135" s="240"/>
      <c r="K135" s="240"/>
      <c r="L135" s="245"/>
      <c r="M135" s="246"/>
      <c r="N135" s="247"/>
      <c r="O135" s="247"/>
      <c r="P135" s="247"/>
      <c r="Q135" s="247"/>
      <c r="R135" s="247"/>
      <c r="S135" s="247"/>
      <c r="T135" s="248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9" t="s">
        <v>131</v>
      </c>
      <c r="AU135" s="249" t="s">
        <v>80</v>
      </c>
      <c r="AV135" s="13" t="s">
        <v>80</v>
      </c>
      <c r="AW135" s="13" t="s">
        <v>33</v>
      </c>
      <c r="AX135" s="13" t="s">
        <v>78</v>
      </c>
      <c r="AY135" s="249" t="s">
        <v>117</v>
      </c>
    </row>
    <row r="136" s="2" customFormat="1" ht="16.5" customHeight="1">
      <c r="A136" s="37"/>
      <c r="B136" s="38"/>
      <c r="C136" s="221" t="s">
        <v>189</v>
      </c>
      <c r="D136" s="221" t="s">
        <v>120</v>
      </c>
      <c r="E136" s="222" t="s">
        <v>190</v>
      </c>
      <c r="F136" s="223" t="s">
        <v>191</v>
      </c>
      <c r="G136" s="224" t="s">
        <v>186</v>
      </c>
      <c r="H136" s="225">
        <v>3</v>
      </c>
      <c r="I136" s="226"/>
      <c r="J136" s="227">
        <f>ROUND(I136*H136,2)</f>
        <v>0</v>
      </c>
      <c r="K136" s="223" t="s">
        <v>124</v>
      </c>
      <c r="L136" s="43"/>
      <c r="M136" s="228" t="s">
        <v>19</v>
      </c>
      <c r="N136" s="229" t="s">
        <v>43</v>
      </c>
      <c r="O136" s="83"/>
      <c r="P136" s="230">
        <f>O136*H136</f>
        <v>0</v>
      </c>
      <c r="Q136" s="230">
        <v>0.00050000000000000001</v>
      </c>
      <c r="R136" s="230">
        <f>Q136*H136</f>
        <v>0.0015</v>
      </c>
      <c r="S136" s="230">
        <v>0</v>
      </c>
      <c r="T136" s="231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32" t="s">
        <v>179</v>
      </c>
      <c r="AT136" s="232" t="s">
        <v>120</v>
      </c>
      <c r="AU136" s="232" t="s">
        <v>80</v>
      </c>
      <c r="AY136" s="16" t="s">
        <v>117</v>
      </c>
      <c r="BE136" s="233">
        <f>IF(N136="základní",J136,0)</f>
        <v>0</v>
      </c>
      <c r="BF136" s="233">
        <f>IF(N136="snížená",J136,0)</f>
        <v>0</v>
      </c>
      <c r="BG136" s="233">
        <f>IF(N136="zákl. přenesená",J136,0)</f>
        <v>0</v>
      </c>
      <c r="BH136" s="233">
        <f>IF(N136="sníž. přenesená",J136,0)</f>
        <v>0</v>
      </c>
      <c r="BI136" s="233">
        <f>IF(N136="nulová",J136,0)</f>
        <v>0</v>
      </c>
      <c r="BJ136" s="16" t="s">
        <v>78</v>
      </c>
      <c r="BK136" s="233">
        <f>ROUND(I136*H136,2)</f>
        <v>0</v>
      </c>
      <c r="BL136" s="16" t="s">
        <v>179</v>
      </c>
      <c r="BM136" s="232" t="s">
        <v>192</v>
      </c>
    </row>
    <row r="137" s="2" customFormat="1">
      <c r="A137" s="37"/>
      <c r="B137" s="38"/>
      <c r="C137" s="39"/>
      <c r="D137" s="234" t="s">
        <v>127</v>
      </c>
      <c r="E137" s="39"/>
      <c r="F137" s="235" t="s">
        <v>193</v>
      </c>
      <c r="G137" s="39"/>
      <c r="H137" s="39"/>
      <c r="I137" s="141"/>
      <c r="J137" s="39"/>
      <c r="K137" s="39"/>
      <c r="L137" s="43"/>
      <c r="M137" s="236"/>
      <c r="N137" s="237"/>
      <c r="O137" s="83"/>
      <c r="P137" s="83"/>
      <c r="Q137" s="83"/>
      <c r="R137" s="83"/>
      <c r="S137" s="83"/>
      <c r="T137" s="84"/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T137" s="16" t="s">
        <v>127</v>
      </c>
      <c r="AU137" s="16" t="s">
        <v>80</v>
      </c>
    </row>
    <row r="138" s="2" customFormat="1">
      <c r="A138" s="37"/>
      <c r="B138" s="38"/>
      <c r="C138" s="39"/>
      <c r="D138" s="234" t="s">
        <v>129</v>
      </c>
      <c r="E138" s="39"/>
      <c r="F138" s="238" t="s">
        <v>130</v>
      </c>
      <c r="G138" s="39"/>
      <c r="H138" s="39"/>
      <c r="I138" s="141"/>
      <c r="J138" s="39"/>
      <c r="K138" s="39"/>
      <c r="L138" s="43"/>
      <c r="M138" s="236"/>
      <c r="N138" s="237"/>
      <c r="O138" s="83"/>
      <c r="P138" s="83"/>
      <c r="Q138" s="83"/>
      <c r="R138" s="83"/>
      <c r="S138" s="83"/>
      <c r="T138" s="84"/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T138" s="16" t="s">
        <v>129</v>
      </c>
      <c r="AU138" s="16" t="s">
        <v>80</v>
      </c>
    </row>
    <row r="139" s="13" customFormat="1">
      <c r="A139" s="13"/>
      <c r="B139" s="239"/>
      <c r="C139" s="240"/>
      <c r="D139" s="234" t="s">
        <v>131</v>
      </c>
      <c r="E139" s="241" t="s">
        <v>19</v>
      </c>
      <c r="F139" s="242" t="s">
        <v>182</v>
      </c>
      <c r="G139" s="240"/>
      <c r="H139" s="243">
        <v>3</v>
      </c>
      <c r="I139" s="244"/>
      <c r="J139" s="240"/>
      <c r="K139" s="240"/>
      <c r="L139" s="245"/>
      <c r="M139" s="246"/>
      <c r="N139" s="247"/>
      <c r="O139" s="247"/>
      <c r="P139" s="247"/>
      <c r="Q139" s="247"/>
      <c r="R139" s="247"/>
      <c r="S139" s="247"/>
      <c r="T139" s="248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9" t="s">
        <v>131</v>
      </c>
      <c r="AU139" s="249" t="s">
        <v>80</v>
      </c>
      <c r="AV139" s="13" t="s">
        <v>80</v>
      </c>
      <c r="AW139" s="13" t="s">
        <v>33</v>
      </c>
      <c r="AX139" s="13" t="s">
        <v>78</v>
      </c>
      <c r="AY139" s="249" t="s">
        <v>117</v>
      </c>
    </row>
    <row r="140" s="2" customFormat="1" ht="16.5" customHeight="1">
      <c r="A140" s="37"/>
      <c r="B140" s="38"/>
      <c r="C140" s="221" t="s">
        <v>194</v>
      </c>
      <c r="D140" s="221" t="s">
        <v>120</v>
      </c>
      <c r="E140" s="222" t="s">
        <v>195</v>
      </c>
      <c r="F140" s="223" t="s">
        <v>196</v>
      </c>
      <c r="G140" s="224" t="s">
        <v>186</v>
      </c>
      <c r="H140" s="225">
        <v>3</v>
      </c>
      <c r="I140" s="226"/>
      <c r="J140" s="227">
        <f>ROUND(I140*H140,2)</f>
        <v>0</v>
      </c>
      <c r="K140" s="223" t="s">
        <v>124</v>
      </c>
      <c r="L140" s="43"/>
      <c r="M140" s="228" t="s">
        <v>19</v>
      </c>
      <c r="N140" s="229" t="s">
        <v>43</v>
      </c>
      <c r="O140" s="83"/>
      <c r="P140" s="230">
        <f>O140*H140</f>
        <v>0</v>
      </c>
      <c r="Q140" s="230">
        <v>0.00031</v>
      </c>
      <c r="R140" s="230">
        <f>Q140*H140</f>
        <v>0.00093000000000000005</v>
      </c>
      <c r="S140" s="230">
        <v>0</v>
      </c>
      <c r="T140" s="231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32" t="s">
        <v>179</v>
      </c>
      <c r="AT140" s="232" t="s">
        <v>120</v>
      </c>
      <c r="AU140" s="232" t="s">
        <v>80</v>
      </c>
      <c r="AY140" s="16" t="s">
        <v>117</v>
      </c>
      <c r="BE140" s="233">
        <f>IF(N140="základní",J140,0)</f>
        <v>0</v>
      </c>
      <c r="BF140" s="233">
        <f>IF(N140="snížená",J140,0)</f>
        <v>0</v>
      </c>
      <c r="BG140" s="233">
        <f>IF(N140="zákl. přenesená",J140,0)</f>
        <v>0</v>
      </c>
      <c r="BH140" s="233">
        <f>IF(N140="sníž. přenesená",J140,0)</f>
        <v>0</v>
      </c>
      <c r="BI140" s="233">
        <f>IF(N140="nulová",J140,0)</f>
        <v>0</v>
      </c>
      <c r="BJ140" s="16" t="s">
        <v>78</v>
      </c>
      <c r="BK140" s="233">
        <f>ROUND(I140*H140,2)</f>
        <v>0</v>
      </c>
      <c r="BL140" s="16" t="s">
        <v>179</v>
      </c>
      <c r="BM140" s="232" t="s">
        <v>197</v>
      </c>
    </row>
    <row r="141" s="2" customFormat="1">
      <c r="A141" s="37"/>
      <c r="B141" s="38"/>
      <c r="C141" s="39"/>
      <c r="D141" s="234" t="s">
        <v>127</v>
      </c>
      <c r="E141" s="39"/>
      <c r="F141" s="235" t="s">
        <v>198</v>
      </c>
      <c r="G141" s="39"/>
      <c r="H141" s="39"/>
      <c r="I141" s="141"/>
      <c r="J141" s="39"/>
      <c r="K141" s="39"/>
      <c r="L141" s="43"/>
      <c r="M141" s="236"/>
      <c r="N141" s="237"/>
      <c r="O141" s="83"/>
      <c r="P141" s="83"/>
      <c r="Q141" s="83"/>
      <c r="R141" s="83"/>
      <c r="S141" s="83"/>
      <c r="T141" s="84"/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T141" s="16" t="s">
        <v>127</v>
      </c>
      <c r="AU141" s="16" t="s">
        <v>80</v>
      </c>
    </row>
    <row r="142" s="2" customFormat="1">
      <c r="A142" s="37"/>
      <c r="B142" s="38"/>
      <c r="C142" s="39"/>
      <c r="D142" s="234" t="s">
        <v>129</v>
      </c>
      <c r="E142" s="39"/>
      <c r="F142" s="238" t="s">
        <v>130</v>
      </c>
      <c r="G142" s="39"/>
      <c r="H142" s="39"/>
      <c r="I142" s="141"/>
      <c r="J142" s="39"/>
      <c r="K142" s="39"/>
      <c r="L142" s="43"/>
      <c r="M142" s="236"/>
      <c r="N142" s="237"/>
      <c r="O142" s="83"/>
      <c r="P142" s="83"/>
      <c r="Q142" s="83"/>
      <c r="R142" s="83"/>
      <c r="S142" s="83"/>
      <c r="T142" s="84"/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T142" s="16" t="s">
        <v>129</v>
      </c>
      <c r="AU142" s="16" t="s">
        <v>80</v>
      </c>
    </row>
    <row r="143" s="13" customFormat="1">
      <c r="A143" s="13"/>
      <c r="B143" s="239"/>
      <c r="C143" s="240"/>
      <c r="D143" s="234" t="s">
        <v>131</v>
      </c>
      <c r="E143" s="241" t="s">
        <v>19</v>
      </c>
      <c r="F143" s="242" t="s">
        <v>182</v>
      </c>
      <c r="G143" s="240"/>
      <c r="H143" s="243">
        <v>3</v>
      </c>
      <c r="I143" s="244"/>
      <c r="J143" s="240"/>
      <c r="K143" s="240"/>
      <c r="L143" s="245"/>
      <c r="M143" s="246"/>
      <c r="N143" s="247"/>
      <c r="O143" s="247"/>
      <c r="P143" s="247"/>
      <c r="Q143" s="247"/>
      <c r="R143" s="247"/>
      <c r="S143" s="247"/>
      <c r="T143" s="248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9" t="s">
        <v>131</v>
      </c>
      <c r="AU143" s="249" t="s">
        <v>80</v>
      </c>
      <c r="AV143" s="13" t="s">
        <v>80</v>
      </c>
      <c r="AW143" s="13" t="s">
        <v>33</v>
      </c>
      <c r="AX143" s="13" t="s">
        <v>78</v>
      </c>
      <c r="AY143" s="249" t="s">
        <v>117</v>
      </c>
    </row>
    <row r="144" s="2" customFormat="1" ht="16.5" customHeight="1">
      <c r="A144" s="37"/>
      <c r="B144" s="38"/>
      <c r="C144" s="221" t="s">
        <v>199</v>
      </c>
      <c r="D144" s="221" t="s">
        <v>120</v>
      </c>
      <c r="E144" s="222" t="s">
        <v>200</v>
      </c>
      <c r="F144" s="223" t="s">
        <v>201</v>
      </c>
      <c r="G144" s="224" t="s">
        <v>137</v>
      </c>
      <c r="H144" s="225">
        <v>36</v>
      </c>
      <c r="I144" s="226"/>
      <c r="J144" s="227">
        <f>ROUND(I144*H144,2)</f>
        <v>0</v>
      </c>
      <c r="K144" s="223" t="s">
        <v>19</v>
      </c>
      <c r="L144" s="43"/>
      <c r="M144" s="228" t="s">
        <v>19</v>
      </c>
      <c r="N144" s="229" t="s">
        <v>43</v>
      </c>
      <c r="O144" s="83"/>
      <c r="P144" s="230">
        <f>O144*H144</f>
        <v>0</v>
      </c>
      <c r="Q144" s="230">
        <v>0.00040999999999999999</v>
      </c>
      <c r="R144" s="230">
        <f>Q144*H144</f>
        <v>0.014759999999999999</v>
      </c>
      <c r="S144" s="230">
        <v>0</v>
      </c>
      <c r="T144" s="231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232" t="s">
        <v>179</v>
      </c>
      <c r="AT144" s="232" t="s">
        <v>120</v>
      </c>
      <c r="AU144" s="232" t="s">
        <v>80</v>
      </c>
      <c r="AY144" s="16" t="s">
        <v>117</v>
      </c>
      <c r="BE144" s="233">
        <f>IF(N144="základní",J144,0)</f>
        <v>0</v>
      </c>
      <c r="BF144" s="233">
        <f>IF(N144="snížená",J144,0)</f>
        <v>0</v>
      </c>
      <c r="BG144" s="233">
        <f>IF(N144="zákl. přenesená",J144,0)</f>
        <v>0</v>
      </c>
      <c r="BH144" s="233">
        <f>IF(N144="sníž. přenesená",J144,0)</f>
        <v>0</v>
      </c>
      <c r="BI144" s="233">
        <f>IF(N144="nulová",J144,0)</f>
        <v>0</v>
      </c>
      <c r="BJ144" s="16" t="s">
        <v>78</v>
      </c>
      <c r="BK144" s="233">
        <f>ROUND(I144*H144,2)</f>
        <v>0</v>
      </c>
      <c r="BL144" s="16" t="s">
        <v>179</v>
      </c>
      <c r="BM144" s="232" t="s">
        <v>202</v>
      </c>
    </row>
    <row r="145" s="2" customFormat="1">
      <c r="A145" s="37"/>
      <c r="B145" s="38"/>
      <c r="C145" s="39"/>
      <c r="D145" s="234" t="s">
        <v>127</v>
      </c>
      <c r="E145" s="39"/>
      <c r="F145" s="235" t="s">
        <v>201</v>
      </c>
      <c r="G145" s="39"/>
      <c r="H145" s="39"/>
      <c r="I145" s="141"/>
      <c r="J145" s="39"/>
      <c r="K145" s="39"/>
      <c r="L145" s="43"/>
      <c r="M145" s="236"/>
      <c r="N145" s="237"/>
      <c r="O145" s="83"/>
      <c r="P145" s="83"/>
      <c r="Q145" s="83"/>
      <c r="R145" s="83"/>
      <c r="S145" s="83"/>
      <c r="T145" s="84"/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T145" s="16" t="s">
        <v>127</v>
      </c>
      <c r="AU145" s="16" t="s">
        <v>80</v>
      </c>
    </row>
    <row r="146" s="2" customFormat="1">
      <c r="A146" s="37"/>
      <c r="B146" s="38"/>
      <c r="C146" s="39"/>
      <c r="D146" s="234" t="s">
        <v>129</v>
      </c>
      <c r="E146" s="39"/>
      <c r="F146" s="238" t="s">
        <v>130</v>
      </c>
      <c r="G146" s="39"/>
      <c r="H146" s="39"/>
      <c r="I146" s="141"/>
      <c r="J146" s="39"/>
      <c r="K146" s="39"/>
      <c r="L146" s="43"/>
      <c r="M146" s="236"/>
      <c r="N146" s="237"/>
      <c r="O146" s="83"/>
      <c r="P146" s="83"/>
      <c r="Q146" s="83"/>
      <c r="R146" s="83"/>
      <c r="S146" s="83"/>
      <c r="T146" s="84"/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T146" s="16" t="s">
        <v>129</v>
      </c>
      <c r="AU146" s="16" t="s">
        <v>80</v>
      </c>
    </row>
    <row r="147" s="13" customFormat="1">
      <c r="A147" s="13"/>
      <c r="B147" s="239"/>
      <c r="C147" s="240"/>
      <c r="D147" s="234" t="s">
        <v>131</v>
      </c>
      <c r="E147" s="241" t="s">
        <v>19</v>
      </c>
      <c r="F147" s="242" t="s">
        <v>203</v>
      </c>
      <c r="G147" s="240"/>
      <c r="H147" s="243">
        <v>36</v>
      </c>
      <c r="I147" s="244"/>
      <c r="J147" s="240"/>
      <c r="K147" s="240"/>
      <c r="L147" s="245"/>
      <c r="M147" s="246"/>
      <c r="N147" s="247"/>
      <c r="O147" s="247"/>
      <c r="P147" s="247"/>
      <c r="Q147" s="247"/>
      <c r="R147" s="247"/>
      <c r="S147" s="247"/>
      <c r="T147" s="248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9" t="s">
        <v>131</v>
      </c>
      <c r="AU147" s="249" t="s">
        <v>80</v>
      </c>
      <c r="AV147" s="13" t="s">
        <v>80</v>
      </c>
      <c r="AW147" s="13" t="s">
        <v>33</v>
      </c>
      <c r="AX147" s="13" t="s">
        <v>78</v>
      </c>
      <c r="AY147" s="249" t="s">
        <v>117</v>
      </c>
    </row>
    <row r="148" s="2" customFormat="1" ht="16.5" customHeight="1">
      <c r="A148" s="37"/>
      <c r="B148" s="38"/>
      <c r="C148" s="221" t="s">
        <v>204</v>
      </c>
      <c r="D148" s="221" t="s">
        <v>120</v>
      </c>
      <c r="E148" s="222" t="s">
        <v>205</v>
      </c>
      <c r="F148" s="223" t="s">
        <v>206</v>
      </c>
      <c r="G148" s="224" t="s">
        <v>137</v>
      </c>
      <c r="H148" s="225">
        <v>8</v>
      </c>
      <c r="I148" s="226"/>
      <c r="J148" s="227">
        <f>ROUND(I148*H148,2)</f>
        <v>0</v>
      </c>
      <c r="K148" s="223" t="s">
        <v>19</v>
      </c>
      <c r="L148" s="43"/>
      <c r="M148" s="228" t="s">
        <v>19</v>
      </c>
      <c r="N148" s="229" t="s">
        <v>43</v>
      </c>
      <c r="O148" s="83"/>
      <c r="P148" s="230">
        <f>O148*H148</f>
        <v>0</v>
      </c>
      <c r="Q148" s="230">
        <v>0.00048000000000000001</v>
      </c>
      <c r="R148" s="230">
        <f>Q148*H148</f>
        <v>0.0038400000000000001</v>
      </c>
      <c r="S148" s="230">
        <v>0</v>
      </c>
      <c r="T148" s="231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232" t="s">
        <v>179</v>
      </c>
      <c r="AT148" s="232" t="s">
        <v>120</v>
      </c>
      <c r="AU148" s="232" t="s">
        <v>80</v>
      </c>
      <c r="AY148" s="16" t="s">
        <v>117</v>
      </c>
      <c r="BE148" s="233">
        <f>IF(N148="základní",J148,0)</f>
        <v>0</v>
      </c>
      <c r="BF148" s="233">
        <f>IF(N148="snížená",J148,0)</f>
        <v>0</v>
      </c>
      <c r="BG148" s="233">
        <f>IF(N148="zákl. přenesená",J148,0)</f>
        <v>0</v>
      </c>
      <c r="BH148" s="233">
        <f>IF(N148="sníž. přenesená",J148,0)</f>
        <v>0</v>
      </c>
      <c r="BI148" s="233">
        <f>IF(N148="nulová",J148,0)</f>
        <v>0</v>
      </c>
      <c r="BJ148" s="16" t="s">
        <v>78</v>
      </c>
      <c r="BK148" s="233">
        <f>ROUND(I148*H148,2)</f>
        <v>0</v>
      </c>
      <c r="BL148" s="16" t="s">
        <v>179</v>
      </c>
      <c r="BM148" s="232" t="s">
        <v>207</v>
      </c>
    </row>
    <row r="149" s="2" customFormat="1">
      <c r="A149" s="37"/>
      <c r="B149" s="38"/>
      <c r="C149" s="39"/>
      <c r="D149" s="234" t="s">
        <v>127</v>
      </c>
      <c r="E149" s="39"/>
      <c r="F149" s="235" t="s">
        <v>206</v>
      </c>
      <c r="G149" s="39"/>
      <c r="H149" s="39"/>
      <c r="I149" s="141"/>
      <c r="J149" s="39"/>
      <c r="K149" s="39"/>
      <c r="L149" s="43"/>
      <c r="M149" s="236"/>
      <c r="N149" s="237"/>
      <c r="O149" s="83"/>
      <c r="P149" s="83"/>
      <c r="Q149" s="83"/>
      <c r="R149" s="83"/>
      <c r="S149" s="83"/>
      <c r="T149" s="84"/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T149" s="16" t="s">
        <v>127</v>
      </c>
      <c r="AU149" s="16" t="s">
        <v>80</v>
      </c>
    </row>
    <row r="150" s="2" customFormat="1">
      <c r="A150" s="37"/>
      <c r="B150" s="38"/>
      <c r="C150" s="39"/>
      <c r="D150" s="234" t="s">
        <v>129</v>
      </c>
      <c r="E150" s="39"/>
      <c r="F150" s="238" t="s">
        <v>130</v>
      </c>
      <c r="G150" s="39"/>
      <c r="H150" s="39"/>
      <c r="I150" s="141"/>
      <c r="J150" s="39"/>
      <c r="K150" s="39"/>
      <c r="L150" s="43"/>
      <c r="M150" s="236"/>
      <c r="N150" s="237"/>
      <c r="O150" s="83"/>
      <c r="P150" s="83"/>
      <c r="Q150" s="83"/>
      <c r="R150" s="83"/>
      <c r="S150" s="83"/>
      <c r="T150" s="84"/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T150" s="16" t="s">
        <v>129</v>
      </c>
      <c r="AU150" s="16" t="s">
        <v>80</v>
      </c>
    </row>
    <row r="151" s="13" customFormat="1">
      <c r="A151" s="13"/>
      <c r="B151" s="239"/>
      <c r="C151" s="240"/>
      <c r="D151" s="234" t="s">
        <v>131</v>
      </c>
      <c r="E151" s="241" t="s">
        <v>19</v>
      </c>
      <c r="F151" s="242" t="s">
        <v>146</v>
      </c>
      <c r="G151" s="240"/>
      <c r="H151" s="243">
        <v>8</v>
      </c>
      <c r="I151" s="244"/>
      <c r="J151" s="240"/>
      <c r="K151" s="240"/>
      <c r="L151" s="245"/>
      <c r="M151" s="246"/>
      <c r="N151" s="247"/>
      <c r="O151" s="247"/>
      <c r="P151" s="247"/>
      <c r="Q151" s="247"/>
      <c r="R151" s="247"/>
      <c r="S151" s="247"/>
      <c r="T151" s="248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9" t="s">
        <v>131</v>
      </c>
      <c r="AU151" s="249" t="s">
        <v>80</v>
      </c>
      <c r="AV151" s="13" t="s">
        <v>80</v>
      </c>
      <c r="AW151" s="13" t="s">
        <v>33</v>
      </c>
      <c r="AX151" s="13" t="s">
        <v>78</v>
      </c>
      <c r="AY151" s="249" t="s">
        <v>117</v>
      </c>
    </row>
    <row r="152" s="2" customFormat="1" ht="16.5" customHeight="1">
      <c r="A152" s="37"/>
      <c r="B152" s="38"/>
      <c r="C152" s="221" t="s">
        <v>8</v>
      </c>
      <c r="D152" s="221" t="s">
        <v>120</v>
      </c>
      <c r="E152" s="222" t="s">
        <v>208</v>
      </c>
      <c r="F152" s="223" t="s">
        <v>209</v>
      </c>
      <c r="G152" s="224" t="s">
        <v>186</v>
      </c>
      <c r="H152" s="225">
        <v>3</v>
      </c>
      <c r="I152" s="226"/>
      <c r="J152" s="227">
        <f>ROUND(I152*H152,2)</f>
        <v>0</v>
      </c>
      <c r="K152" s="223" t="s">
        <v>124</v>
      </c>
      <c r="L152" s="43"/>
      <c r="M152" s="228" t="s">
        <v>19</v>
      </c>
      <c r="N152" s="229" t="s">
        <v>43</v>
      </c>
      <c r="O152" s="83"/>
      <c r="P152" s="230">
        <f>O152*H152</f>
        <v>0</v>
      </c>
      <c r="Q152" s="230">
        <v>0</v>
      </c>
      <c r="R152" s="230">
        <f>Q152*H152</f>
        <v>0</v>
      </c>
      <c r="S152" s="230">
        <v>0</v>
      </c>
      <c r="T152" s="231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232" t="s">
        <v>179</v>
      </c>
      <c r="AT152" s="232" t="s">
        <v>120</v>
      </c>
      <c r="AU152" s="232" t="s">
        <v>80</v>
      </c>
      <c r="AY152" s="16" t="s">
        <v>117</v>
      </c>
      <c r="BE152" s="233">
        <f>IF(N152="základní",J152,0)</f>
        <v>0</v>
      </c>
      <c r="BF152" s="233">
        <f>IF(N152="snížená",J152,0)</f>
        <v>0</v>
      </c>
      <c r="BG152" s="233">
        <f>IF(N152="zákl. přenesená",J152,0)</f>
        <v>0</v>
      </c>
      <c r="BH152" s="233">
        <f>IF(N152="sníž. přenesená",J152,0)</f>
        <v>0</v>
      </c>
      <c r="BI152" s="233">
        <f>IF(N152="nulová",J152,0)</f>
        <v>0</v>
      </c>
      <c r="BJ152" s="16" t="s">
        <v>78</v>
      </c>
      <c r="BK152" s="233">
        <f>ROUND(I152*H152,2)</f>
        <v>0</v>
      </c>
      <c r="BL152" s="16" t="s">
        <v>179</v>
      </c>
      <c r="BM152" s="232" t="s">
        <v>210</v>
      </c>
    </row>
    <row r="153" s="2" customFormat="1">
      <c r="A153" s="37"/>
      <c r="B153" s="38"/>
      <c r="C153" s="39"/>
      <c r="D153" s="234" t="s">
        <v>127</v>
      </c>
      <c r="E153" s="39"/>
      <c r="F153" s="235" t="s">
        <v>211</v>
      </c>
      <c r="G153" s="39"/>
      <c r="H153" s="39"/>
      <c r="I153" s="141"/>
      <c r="J153" s="39"/>
      <c r="K153" s="39"/>
      <c r="L153" s="43"/>
      <c r="M153" s="236"/>
      <c r="N153" s="237"/>
      <c r="O153" s="83"/>
      <c r="P153" s="83"/>
      <c r="Q153" s="83"/>
      <c r="R153" s="83"/>
      <c r="S153" s="83"/>
      <c r="T153" s="84"/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T153" s="16" t="s">
        <v>127</v>
      </c>
      <c r="AU153" s="16" t="s">
        <v>80</v>
      </c>
    </row>
    <row r="154" s="2" customFormat="1">
      <c r="A154" s="37"/>
      <c r="B154" s="38"/>
      <c r="C154" s="39"/>
      <c r="D154" s="234" t="s">
        <v>129</v>
      </c>
      <c r="E154" s="39"/>
      <c r="F154" s="238" t="s">
        <v>130</v>
      </c>
      <c r="G154" s="39"/>
      <c r="H154" s="39"/>
      <c r="I154" s="141"/>
      <c r="J154" s="39"/>
      <c r="K154" s="39"/>
      <c r="L154" s="43"/>
      <c r="M154" s="236"/>
      <c r="N154" s="237"/>
      <c r="O154" s="83"/>
      <c r="P154" s="83"/>
      <c r="Q154" s="83"/>
      <c r="R154" s="83"/>
      <c r="S154" s="83"/>
      <c r="T154" s="84"/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T154" s="16" t="s">
        <v>129</v>
      </c>
      <c r="AU154" s="16" t="s">
        <v>80</v>
      </c>
    </row>
    <row r="155" s="13" customFormat="1">
      <c r="A155" s="13"/>
      <c r="B155" s="239"/>
      <c r="C155" s="240"/>
      <c r="D155" s="234" t="s">
        <v>131</v>
      </c>
      <c r="E155" s="241" t="s">
        <v>19</v>
      </c>
      <c r="F155" s="242" t="s">
        <v>182</v>
      </c>
      <c r="G155" s="240"/>
      <c r="H155" s="243">
        <v>3</v>
      </c>
      <c r="I155" s="244"/>
      <c r="J155" s="240"/>
      <c r="K155" s="240"/>
      <c r="L155" s="245"/>
      <c r="M155" s="246"/>
      <c r="N155" s="247"/>
      <c r="O155" s="247"/>
      <c r="P155" s="247"/>
      <c r="Q155" s="247"/>
      <c r="R155" s="247"/>
      <c r="S155" s="247"/>
      <c r="T155" s="248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9" t="s">
        <v>131</v>
      </c>
      <c r="AU155" s="249" t="s">
        <v>80</v>
      </c>
      <c r="AV155" s="13" t="s">
        <v>80</v>
      </c>
      <c r="AW155" s="13" t="s">
        <v>33</v>
      </c>
      <c r="AX155" s="13" t="s">
        <v>78</v>
      </c>
      <c r="AY155" s="249" t="s">
        <v>117</v>
      </c>
    </row>
    <row r="156" s="2" customFormat="1" ht="16.5" customHeight="1">
      <c r="A156" s="37"/>
      <c r="B156" s="38"/>
      <c r="C156" s="250" t="s">
        <v>179</v>
      </c>
      <c r="D156" s="250" t="s">
        <v>212</v>
      </c>
      <c r="E156" s="251" t="s">
        <v>213</v>
      </c>
      <c r="F156" s="252" t="s">
        <v>214</v>
      </c>
      <c r="G156" s="253" t="s">
        <v>186</v>
      </c>
      <c r="H156" s="254">
        <v>3</v>
      </c>
      <c r="I156" s="255"/>
      <c r="J156" s="256">
        <f>ROUND(I156*H156,2)</f>
        <v>0</v>
      </c>
      <c r="K156" s="252" t="s">
        <v>124</v>
      </c>
      <c r="L156" s="257"/>
      <c r="M156" s="258" t="s">
        <v>19</v>
      </c>
      <c r="N156" s="259" t="s">
        <v>43</v>
      </c>
      <c r="O156" s="83"/>
      <c r="P156" s="230">
        <f>O156*H156</f>
        <v>0</v>
      </c>
      <c r="Q156" s="230">
        <v>0.00038000000000000002</v>
      </c>
      <c r="R156" s="230">
        <f>Q156*H156</f>
        <v>0.00114</v>
      </c>
      <c r="S156" s="230">
        <v>0</v>
      </c>
      <c r="T156" s="231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232" t="s">
        <v>215</v>
      </c>
      <c r="AT156" s="232" t="s">
        <v>212</v>
      </c>
      <c r="AU156" s="232" t="s">
        <v>80</v>
      </c>
      <c r="AY156" s="16" t="s">
        <v>117</v>
      </c>
      <c r="BE156" s="233">
        <f>IF(N156="základní",J156,0)</f>
        <v>0</v>
      </c>
      <c r="BF156" s="233">
        <f>IF(N156="snížená",J156,0)</f>
        <v>0</v>
      </c>
      <c r="BG156" s="233">
        <f>IF(N156="zákl. přenesená",J156,0)</f>
        <v>0</v>
      </c>
      <c r="BH156" s="233">
        <f>IF(N156="sníž. přenesená",J156,0)</f>
        <v>0</v>
      </c>
      <c r="BI156" s="233">
        <f>IF(N156="nulová",J156,0)</f>
        <v>0</v>
      </c>
      <c r="BJ156" s="16" t="s">
        <v>78</v>
      </c>
      <c r="BK156" s="233">
        <f>ROUND(I156*H156,2)</f>
        <v>0</v>
      </c>
      <c r="BL156" s="16" t="s">
        <v>179</v>
      </c>
      <c r="BM156" s="232" t="s">
        <v>216</v>
      </c>
    </row>
    <row r="157" s="2" customFormat="1">
      <c r="A157" s="37"/>
      <c r="B157" s="38"/>
      <c r="C157" s="39"/>
      <c r="D157" s="234" t="s">
        <v>127</v>
      </c>
      <c r="E157" s="39"/>
      <c r="F157" s="235" t="s">
        <v>214</v>
      </c>
      <c r="G157" s="39"/>
      <c r="H157" s="39"/>
      <c r="I157" s="141"/>
      <c r="J157" s="39"/>
      <c r="K157" s="39"/>
      <c r="L157" s="43"/>
      <c r="M157" s="236"/>
      <c r="N157" s="237"/>
      <c r="O157" s="83"/>
      <c r="P157" s="83"/>
      <c r="Q157" s="83"/>
      <c r="R157" s="83"/>
      <c r="S157" s="83"/>
      <c r="T157" s="84"/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T157" s="16" t="s">
        <v>127</v>
      </c>
      <c r="AU157" s="16" t="s">
        <v>80</v>
      </c>
    </row>
    <row r="158" s="2" customFormat="1">
      <c r="A158" s="37"/>
      <c r="B158" s="38"/>
      <c r="C158" s="39"/>
      <c r="D158" s="234" t="s">
        <v>129</v>
      </c>
      <c r="E158" s="39"/>
      <c r="F158" s="238" t="s">
        <v>130</v>
      </c>
      <c r="G158" s="39"/>
      <c r="H158" s="39"/>
      <c r="I158" s="141"/>
      <c r="J158" s="39"/>
      <c r="K158" s="39"/>
      <c r="L158" s="43"/>
      <c r="M158" s="236"/>
      <c r="N158" s="237"/>
      <c r="O158" s="83"/>
      <c r="P158" s="83"/>
      <c r="Q158" s="83"/>
      <c r="R158" s="83"/>
      <c r="S158" s="83"/>
      <c r="T158" s="84"/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T158" s="16" t="s">
        <v>129</v>
      </c>
      <c r="AU158" s="16" t="s">
        <v>80</v>
      </c>
    </row>
    <row r="159" s="13" customFormat="1">
      <c r="A159" s="13"/>
      <c r="B159" s="239"/>
      <c r="C159" s="240"/>
      <c r="D159" s="234" t="s">
        <v>131</v>
      </c>
      <c r="E159" s="241" t="s">
        <v>19</v>
      </c>
      <c r="F159" s="242" t="s">
        <v>182</v>
      </c>
      <c r="G159" s="240"/>
      <c r="H159" s="243">
        <v>3</v>
      </c>
      <c r="I159" s="244"/>
      <c r="J159" s="240"/>
      <c r="K159" s="240"/>
      <c r="L159" s="245"/>
      <c r="M159" s="246"/>
      <c r="N159" s="247"/>
      <c r="O159" s="247"/>
      <c r="P159" s="247"/>
      <c r="Q159" s="247"/>
      <c r="R159" s="247"/>
      <c r="S159" s="247"/>
      <c r="T159" s="248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9" t="s">
        <v>131</v>
      </c>
      <c r="AU159" s="249" t="s">
        <v>80</v>
      </c>
      <c r="AV159" s="13" t="s">
        <v>80</v>
      </c>
      <c r="AW159" s="13" t="s">
        <v>33</v>
      </c>
      <c r="AX159" s="13" t="s">
        <v>78</v>
      </c>
      <c r="AY159" s="249" t="s">
        <v>117</v>
      </c>
    </row>
    <row r="160" s="2" customFormat="1" ht="16.5" customHeight="1">
      <c r="A160" s="37"/>
      <c r="B160" s="38"/>
      <c r="C160" s="250" t="s">
        <v>217</v>
      </c>
      <c r="D160" s="250" t="s">
        <v>212</v>
      </c>
      <c r="E160" s="251" t="s">
        <v>218</v>
      </c>
      <c r="F160" s="252" t="s">
        <v>219</v>
      </c>
      <c r="G160" s="253" t="s">
        <v>186</v>
      </c>
      <c r="H160" s="254">
        <v>36</v>
      </c>
      <c r="I160" s="255"/>
      <c r="J160" s="256">
        <f>ROUND(I160*H160,2)</f>
        <v>0</v>
      </c>
      <c r="K160" s="252" t="s">
        <v>124</v>
      </c>
      <c r="L160" s="257"/>
      <c r="M160" s="258" t="s">
        <v>19</v>
      </c>
      <c r="N160" s="259" t="s">
        <v>43</v>
      </c>
      <c r="O160" s="83"/>
      <c r="P160" s="230">
        <f>O160*H160</f>
        <v>0</v>
      </c>
      <c r="Q160" s="230">
        <v>6.9999999999999994E-05</v>
      </c>
      <c r="R160" s="230">
        <f>Q160*H160</f>
        <v>0.0025199999999999997</v>
      </c>
      <c r="S160" s="230">
        <v>0</v>
      </c>
      <c r="T160" s="231">
        <f>S160*H160</f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232" t="s">
        <v>215</v>
      </c>
      <c r="AT160" s="232" t="s">
        <v>212</v>
      </c>
      <c r="AU160" s="232" t="s">
        <v>80</v>
      </c>
      <c r="AY160" s="16" t="s">
        <v>117</v>
      </c>
      <c r="BE160" s="233">
        <f>IF(N160="základní",J160,0)</f>
        <v>0</v>
      </c>
      <c r="BF160" s="233">
        <f>IF(N160="snížená",J160,0)</f>
        <v>0</v>
      </c>
      <c r="BG160" s="233">
        <f>IF(N160="zákl. přenesená",J160,0)</f>
        <v>0</v>
      </c>
      <c r="BH160" s="233">
        <f>IF(N160="sníž. přenesená",J160,0)</f>
        <v>0</v>
      </c>
      <c r="BI160" s="233">
        <f>IF(N160="nulová",J160,0)</f>
        <v>0</v>
      </c>
      <c r="BJ160" s="16" t="s">
        <v>78</v>
      </c>
      <c r="BK160" s="233">
        <f>ROUND(I160*H160,2)</f>
        <v>0</v>
      </c>
      <c r="BL160" s="16" t="s">
        <v>179</v>
      </c>
      <c r="BM160" s="232" t="s">
        <v>220</v>
      </c>
    </row>
    <row r="161" s="2" customFormat="1">
      <c r="A161" s="37"/>
      <c r="B161" s="38"/>
      <c r="C161" s="39"/>
      <c r="D161" s="234" t="s">
        <v>127</v>
      </c>
      <c r="E161" s="39"/>
      <c r="F161" s="235" t="s">
        <v>219</v>
      </c>
      <c r="G161" s="39"/>
      <c r="H161" s="39"/>
      <c r="I161" s="141"/>
      <c r="J161" s="39"/>
      <c r="K161" s="39"/>
      <c r="L161" s="43"/>
      <c r="M161" s="236"/>
      <c r="N161" s="237"/>
      <c r="O161" s="83"/>
      <c r="P161" s="83"/>
      <c r="Q161" s="83"/>
      <c r="R161" s="83"/>
      <c r="S161" s="83"/>
      <c r="T161" s="84"/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T161" s="16" t="s">
        <v>127</v>
      </c>
      <c r="AU161" s="16" t="s">
        <v>80</v>
      </c>
    </row>
    <row r="162" s="2" customFormat="1">
      <c r="A162" s="37"/>
      <c r="B162" s="38"/>
      <c r="C162" s="39"/>
      <c r="D162" s="234" t="s">
        <v>129</v>
      </c>
      <c r="E162" s="39"/>
      <c r="F162" s="238" t="s">
        <v>130</v>
      </c>
      <c r="G162" s="39"/>
      <c r="H162" s="39"/>
      <c r="I162" s="141"/>
      <c r="J162" s="39"/>
      <c r="K162" s="39"/>
      <c r="L162" s="43"/>
      <c r="M162" s="236"/>
      <c r="N162" s="237"/>
      <c r="O162" s="83"/>
      <c r="P162" s="83"/>
      <c r="Q162" s="83"/>
      <c r="R162" s="83"/>
      <c r="S162" s="83"/>
      <c r="T162" s="84"/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T162" s="16" t="s">
        <v>129</v>
      </c>
      <c r="AU162" s="16" t="s">
        <v>80</v>
      </c>
    </row>
    <row r="163" s="13" customFormat="1">
      <c r="A163" s="13"/>
      <c r="B163" s="239"/>
      <c r="C163" s="240"/>
      <c r="D163" s="234" t="s">
        <v>131</v>
      </c>
      <c r="E163" s="241" t="s">
        <v>19</v>
      </c>
      <c r="F163" s="242" t="s">
        <v>221</v>
      </c>
      <c r="G163" s="240"/>
      <c r="H163" s="243">
        <v>36</v>
      </c>
      <c r="I163" s="244"/>
      <c r="J163" s="240"/>
      <c r="K163" s="240"/>
      <c r="L163" s="245"/>
      <c r="M163" s="246"/>
      <c r="N163" s="247"/>
      <c r="O163" s="247"/>
      <c r="P163" s="247"/>
      <c r="Q163" s="247"/>
      <c r="R163" s="247"/>
      <c r="S163" s="247"/>
      <c r="T163" s="248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9" t="s">
        <v>131</v>
      </c>
      <c r="AU163" s="249" t="s">
        <v>80</v>
      </c>
      <c r="AV163" s="13" t="s">
        <v>80</v>
      </c>
      <c r="AW163" s="13" t="s">
        <v>33</v>
      </c>
      <c r="AX163" s="13" t="s">
        <v>78</v>
      </c>
      <c r="AY163" s="249" t="s">
        <v>117</v>
      </c>
    </row>
    <row r="164" s="2" customFormat="1" ht="16.5" customHeight="1">
      <c r="A164" s="37"/>
      <c r="B164" s="38"/>
      <c r="C164" s="250" t="s">
        <v>222</v>
      </c>
      <c r="D164" s="250" t="s">
        <v>212</v>
      </c>
      <c r="E164" s="251" t="s">
        <v>223</v>
      </c>
      <c r="F164" s="252" t="s">
        <v>224</v>
      </c>
      <c r="G164" s="253" t="s">
        <v>186</v>
      </c>
      <c r="H164" s="254">
        <v>36</v>
      </c>
      <c r="I164" s="255"/>
      <c r="J164" s="256">
        <f>ROUND(I164*H164,2)</f>
        <v>0</v>
      </c>
      <c r="K164" s="252" t="s">
        <v>124</v>
      </c>
      <c r="L164" s="257"/>
      <c r="M164" s="258" t="s">
        <v>19</v>
      </c>
      <c r="N164" s="259" t="s">
        <v>43</v>
      </c>
      <c r="O164" s="83"/>
      <c r="P164" s="230">
        <f>O164*H164</f>
        <v>0</v>
      </c>
      <c r="Q164" s="230">
        <v>1.0000000000000001E-05</v>
      </c>
      <c r="R164" s="230">
        <f>Q164*H164</f>
        <v>0.00036000000000000002</v>
      </c>
      <c r="S164" s="230">
        <v>0</v>
      </c>
      <c r="T164" s="231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232" t="s">
        <v>215</v>
      </c>
      <c r="AT164" s="232" t="s">
        <v>212</v>
      </c>
      <c r="AU164" s="232" t="s">
        <v>80</v>
      </c>
      <c r="AY164" s="16" t="s">
        <v>117</v>
      </c>
      <c r="BE164" s="233">
        <f>IF(N164="základní",J164,0)</f>
        <v>0</v>
      </c>
      <c r="BF164" s="233">
        <f>IF(N164="snížená",J164,0)</f>
        <v>0</v>
      </c>
      <c r="BG164" s="233">
        <f>IF(N164="zákl. přenesená",J164,0)</f>
        <v>0</v>
      </c>
      <c r="BH164" s="233">
        <f>IF(N164="sníž. přenesená",J164,0)</f>
        <v>0</v>
      </c>
      <c r="BI164" s="233">
        <f>IF(N164="nulová",J164,0)</f>
        <v>0</v>
      </c>
      <c r="BJ164" s="16" t="s">
        <v>78</v>
      </c>
      <c r="BK164" s="233">
        <f>ROUND(I164*H164,2)</f>
        <v>0</v>
      </c>
      <c r="BL164" s="16" t="s">
        <v>179</v>
      </c>
      <c r="BM164" s="232" t="s">
        <v>225</v>
      </c>
    </row>
    <row r="165" s="2" customFormat="1">
      <c r="A165" s="37"/>
      <c r="B165" s="38"/>
      <c r="C165" s="39"/>
      <c r="D165" s="234" t="s">
        <v>127</v>
      </c>
      <c r="E165" s="39"/>
      <c r="F165" s="235" t="s">
        <v>224</v>
      </c>
      <c r="G165" s="39"/>
      <c r="H165" s="39"/>
      <c r="I165" s="141"/>
      <c r="J165" s="39"/>
      <c r="K165" s="39"/>
      <c r="L165" s="43"/>
      <c r="M165" s="236"/>
      <c r="N165" s="237"/>
      <c r="O165" s="83"/>
      <c r="P165" s="83"/>
      <c r="Q165" s="83"/>
      <c r="R165" s="83"/>
      <c r="S165" s="83"/>
      <c r="T165" s="84"/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T165" s="16" t="s">
        <v>127</v>
      </c>
      <c r="AU165" s="16" t="s">
        <v>80</v>
      </c>
    </row>
    <row r="166" s="2" customFormat="1">
      <c r="A166" s="37"/>
      <c r="B166" s="38"/>
      <c r="C166" s="39"/>
      <c r="D166" s="234" t="s">
        <v>129</v>
      </c>
      <c r="E166" s="39"/>
      <c r="F166" s="238" t="s">
        <v>130</v>
      </c>
      <c r="G166" s="39"/>
      <c r="H166" s="39"/>
      <c r="I166" s="141"/>
      <c r="J166" s="39"/>
      <c r="K166" s="39"/>
      <c r="L166" s="43"/>
      <c r="M166" s="236"/>
      <c r="N166" s="237"/>
      <c r="O166" s="83"/>
      <c r="P166" s="83"/>
      <c r="Q166" s="83"/>
      <c r="R166" s="83"/>
      <c r="S166" s="83"/>
      <c r="T166" s="84"/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T166" s="16" t="s">
        <v>129</v>
      </c>
      <c r="AU166" s="16" t="s">
        <v>80</v>
      </c>
    </row>
    <row r="167" s="13" customFormat="1">
      <c r="A167" s="13"/>
      <c r="B167" s="239"/>
      <c r="C167" s="240"/>
      <c r="D167" s="234" t="s">
        <v>131</v>
      </c>
      <c r="E167" s="241" t="s">
        <v>19</v>
      </c>
      <c r="F167" s="242" t="s">
        <v>221</v>
      </c>
      <c r="G167" s="240"/>
      <c r="H167" s="243">
        <v>36</v>
      </c>
      <c r="I167" s="244"/>
      <c r="J167" s="240"/>
      <c r="K167" s="240"/>
      <c r="L167" s="245"/>
      <c r="M167" s="246"/>
      <c r="N167" s="247"/>
      <c r="O167" s="247"/>
      <c r="P167" s="247"/>
      <c r="Q167" s="247"/>
      <c r="R167" s="247"/>
      <c r="S167" s="247"/>
      <c r="T167" s="248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9" t="s">
        <v>131</v>
      </c>
      <c r="AU167" s="249" t="s">
        <v>80</v>
      </c>
      <c r="AV167" s="13" t="s">
        <v>80</v>
      </c>
      <c r="AW167" s="13" t="s">
        <v>33</v>
      </c>
      <c r="AX167" s="13" t="s">
        <v>78</v>
      </c>
      <c r="AY167" s="249" t="s">
        <v>117</v>
      </c>
    </row>
    <row r="168" s="2" customFormat="1" ht="16.5" customHeight="1">
      <c r="A168" s="37"/>
      <c r="B168" s="38"/>
      <c r="C168" s="250" t="s">
        <v>226</v>
      </c>
      <c r="D168" s="250" t="s">
        <v>212</v>
      </c>
      <c r="E168" s="251" t="s">
        <v>227</v>
      </c>
      <c r="F168" s="252" t="s">
        <v>228</v>
      </c>
      <c r="G168" s="253" t="s">
        <v>186</v>
      </c>
      <c r="H168" s="254">
        <v>36</v>
      </c>
      <c r="I168" s="255"/>
      <c r="J168" s="256">
        <f>ROUND(I168*H168,2)</f>
        <v>0</v>
      </c>
      <c r="K168" s="252" t="s">
        <v>124</v>
      </c>
      <c r="L168" s="257"/>
      <c r="M168" s="258" t="s">
        <v>19</v>
      </c>
      <c r="N168" s="259" t="s">
        <v>43</v>
      </c>
      <c r="O168" s="83"/>
      <c r="P168" s="230">
        <f>O168*H168</f>
        <v>0</v>
      </c>
      <c r="Q168" s="230">
        <v>2.0000000000000002E-05</v>
      </c>
      <c r="R168" s="230">
        <f>Q168*H168</f>
        <v>0.00072000000000000005</v>
      </c>
      <c r="S168" s="230">
        <v>0</v>
      </c>
      <c r="T168" s="231">
        <f>S168*H168</f>
        <v>0</v>
      </c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232" t="s">
        <v>215</v>
      </c>
      <c r="AT168" s="232" t="s">
        <v>212</v>
      </c>
      <c r="AU168" s="232" t="s">
        <v>80</v>
      </c>
      <c r="AY168" s="16" t="s">
        <v>117</v>
      </c>
      <c r="BE168" s="233">
        <f>IF(N168="základní",J168,0)</f>
        <v>0</v>
      </c>
      <c r="BF168" s="233">
        <f>IF(N168="snížená",J168,0)</f>
        <v>0</v>
      </c>
      <c r="BG168" s="233">
        <f>IF(N168="zákl. přenesená",J168,0)</f>
        <v>0</v>
      </c>
      <c r="BH168" s="233">
        <f>IF(N168="sníž. přenesená",J168,0)</f>
        <v>0</v>
      </c>
      <c r="BI168" s="233">
        <f>IF(N168="nulová",J168,0)</f>
        <v>0</v>
      </c>
      <c r="BJ168" s="16" t="s">
        <v>78</v>
      </c>
      <c r="BK168" s="233">
        <f>ROUND(I168*H168,2)</f>
        <v>0</v>
      </c>
      <c r="BL168" s="16" t="s">
        <v>179</v>
      </c>
      <c r="BM168" s="232" t="s">
        <v>229</v>
      </c>
    </row>
    <row r="169" s="2" customFormat="1">
      <c r="A169" s="37"/>
      <c r="B169" s="38"/>
      <c r="C169" s="39"/>
      <c r="D169" s="234" t="s">
        <v>127</v>
      </c>
      <c r="E169" s="39"/>
      <c r="F169" s="235" t="s">
        <v>228</v>
      </c>
      <c r="G169" s="39"/>
      <c r="H169" s="39"/>
      <c r="I169" s="141"/>
      <c r="J169" s="39"/>
      <c r="K169" s="39"/>
      <c r="L169" s="43"/>
      <c r="M169" s="236"/>
      <c r="N169" s="237"/>
      <c r="O169" s="83"/>
      <c r="P169" s="83"/>
      <c r="Q169" s="83"/>
      <c r="R169" s="83"/>
      <c r="S169" s="83"/>
      <c r="T169" s="84"/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T169" s="16" t="s">
        <v>127</v>
      </c>
      <c r="AU169" s="16" t="s">
        <v>80</v>
      </c>
    </row>
    <row r="170" s="2" customFormat="1">
      <c r="A170" s="37"/>
      <c r="B170" s="38"/>
      <c r="C170" s="39"/>
      <c r="D170" s="234" t="s">
        <v>129</v>
      </c>
      <c r="E170" s="39"/>
      <c r="F170" s="238" t="s">
        <v>130</v>
      </c>
      <c r="G170" s="39"/>
      <c r="H170" s="39"/>
      <c r="I170" s="141"/>
      <c r="J170" s="39"/>
      <c r="K170" s="39"/>
      <c r="L170" s="43"/>
      <c r="M170" s="236"/>
      <c r="N170" s="237"/>
      <c r="O170" s="83"/>
      <c r="P170" s="83"/>
      <c r="Q170" s="83"/>
      <c r="R170" s="83"/>
      <c r="S170" s="83"/>
      <c r="T170" s="84"/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T170" s="16" t="s">
        <v>129</v>
      </c>
      <c r="AU170" s="16" t="s">
        <v>80</v>
      </c>
    </row>
    <row r="171" s="13" customFormat="1">
      <c r="A171" s="13"/>
      <c r="B171" s="239"/>
      <c r="C171" s="240"/>
      <c r="D171" s="234" t="s">
        <v>131</v>
      </c>
      <c r="E171" s="241" t="s">
        <v>19</v>
      </c>
      <c r="F171" s="242" t="s">
        <v>221</v>
      </c>
      <c r="G171" s="240"/>
      <c r="H171" s="243">
        <v>36</v>
      </c>
      <c r="I171" s="244"/>
      <c r="J171" s="240"/>
      <c r="K171" s="240"/>
      <c r="L171" s="245"/>
      <c r="M171" s="246"/>
      <c r="N171" s="247"/>
      <c r="O171" s="247"/>
      <c r="P171" s="247"/>
      <c r="Q171" s="247"/>
      <c r="R171" s="247"/>
      <c r="S171" s="247"/>
      <c r="T171" s="248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9" t="s">
        <v>131</v>
      </c>
      <c r="AU171" s="249" t="s">
        <v>80</v>
      </c>
      <c r="AV171" s="13" t="s">
        <v>80</v>
      </c>
      <c r="AW171" s="13" t="s">
        <v>33</v>
      </c>
      <c r="AX171" s="13" t="s">
        <v>78</v>
      </c>
      <c r="AY171" s="249" t="s">
        <v>117</v>
      </c>
    </row>
    <row r="172" s="2" customFormat="1" ht="16.5" customHeight="1">
      <c r="A172" s="37"/>
      <c r="B172" s="38"/>
      <c r="C172" s="221" t="s">
        <v>230</v>
      </c>
      <c r="D172" s="221" t="s">
        <v>120</v>
      </c>
      <c r="E172" s="222" t="s">
        <v>231</v>
      </c>
      <c r="F172" s="223" t="s">
        <v>232</v>
      </c>
      <c r="G172" s="224" t="s">
        <v>137</v>
      </c>
      <c r="H172" s="225">
        <v>44</v>
      </c>
      <c r="I172" s="226"/>
      <c r="J172" s="227">
        <f>ROUND(I172*H172,2)</f>
        <v>0</v>
      </c>
      <c r="K172" s="223" t="s">
        <v>124</v>
      </c>
      <c r="L172" s="43"/>
      <c r="M172" s="228" t="s">
        <v>19</v>
      </c>
      <c r="N172" s="229" t="s">
        <v>43</v>
      </c>
      <c r="O172" s="83"/>
      <c r="P172" s="230">
        <f>O172*H172</f>
        <v>0</v>
      </c>
      <c r="Q172" s="230">
        <v>0</v>
      </c>
      <c r="R172" s="230">
        <f>Q172*H172</f>
        <v>0</v>
      </c>
      <c r="S172" s="230">
        <v>0</v>
      </c>
      <c r="T172" s="231">
        <f>S172*H172</f>
        <v>0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232" t="s">
        <v>179</v>
      </c>
      <c r="AT172" s="232" t="s">
        <v>120</v>
      </c>
      <c r="AU172" s="232" t="s">
        <v>80</v>
      </c>
      <c r="AY172" s="16" t="s">
        <v>117</v>
      </c>
      <c r="BE172" s="233">
        <f>IF(N172="základní",J172,0)</f>
        <v>0</v>
      </c>
      <c r="BF172" s="233">
        <f>IF(N172="snížená",J172,0)</f>
        <v>0</v>
      </c>
      <c r="BG172" s="233">
        <f>IF(N172="zákl. přenesená",J172,0)</f>
        <v>0</v>
      </c>
      <c r="BH172" s="233">
        <f>IF(N172="sníž. přenesená",J172,0)</f>
        <v>0</v>
      </c>
      <c r="BI172" s="233">
        <f>IF(N172="nulová",J172,0)</f>
        <v>0</v>
      </c>
      <c r="BJ172" s="16" t="s">
        <v>78</v>
      </c>
      <c r="BK172" s="233">
        <f>ROUND(I172*H172,2)</f>
        <v>0</v>
      </c>
      <c r="BL172" s="16" t="s">
        <v>179</v>
      </c>
      <c r="BM172" s="232" t="s">
        <v>233</v>
      </c>
    </row>
    <row r="173" s="2" customFormat="1">
      <c r="A173" s="37"/>
      <c r="B173" s="38"/>
      <c r="C173" s="39"/>
      <c r="D173" s="234" t="s">
        <v>127</v>
      </c>
      <c r="E173" s="39"/>
      <c r="F173" s="235" t="s">
        <v>234</v>
      </c>
      <c r="G173" s="39"/>
      <c r="H173" s="39"/>
      <c r="I173" s="141"/>
      <c r="J173" s="39"/>
      <c r="K173" s="39"/>
      <c r="L173" s="43"/>
      <c r="M173" s="236"/>
      <c r="N173" s="237"/>
      <c r="O173" s="83"/>
      <c r="P173" s="83"/>
      <c r="Q173" s="83"/>
      <c r="R173" s="83"/>
      <c r="S173" s="83"/>
      <c r="T173" s="84"/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T173" s="16" t="s">
        <v>127</v>
      </c>
      <c r="AU173" s="16" t="s">
        <v>80</v>
      </c>
    </row>
    <row r="174" s="2" customFormat="1">
      <c r="A174" s="37"/>
      <c r="B174" s="38"/>
      <c r="C174" s="39"/>
      <c r="D174" s="234" t="s">
        <v>129</v>
      </c>
      <c r="E174" s="39"/>
      <c r="F174" s="238" t="s">
        <v>130</v>
      </c>
      <c r="G174" s="39"/>
      <c r="H174" s="39"/>
      <c r="I174" s="141"/>
      <c r="J174" s="39"/>
      <c r="K174" s="39"/>
      <c r="L174" s="43"/>
      <c r="M174" s="236"/>
      <c r="N174" s="237"/>
      <c r="O174" s="83"/>
      <c r="P174" s="83"/>
      <c r="Q174" s="83"/>
      <c r="R174" s="83"/>
      <c r="S174" s="83"/>
      <c r="T174" s="84"/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T174" s="16" t="s">
        <v>129</v>
      </c>
      <c r="AU174" s="16" t="s">
        <v>80</v>
      </c>
    </row>
    <row r="175" s="13" customFormat="1">
      <c r="A175" s="13"/>
      <c r="B175" s="239"/>
      <c r="C175" s="240"/>
      <c r="D175" s="234" t="s">
        <v>131</v>
      </c>
      <c r="E175" s="241" t="s">
        <v>19</v>
      </c>
      <c r="F175" s="242" t="s">
        <v>235</v>
      </c>
      <c r="G175" s="240"/>
      <c r="H175" s="243">
        <v>44</v>
      </c>
      <c r="I175" s="244"/>
      <c r="J175" s="240"/>
      <c r="K175" s="240"/>
      <c r="L175" s="245"/>
      <c r="M175" s="246"/>
      <c r="N175" s="247"/>
      <c r="O175" s="247"/>
      <c r="P175" s="247"/>
      <c r="Q175" s="247"/>
      <c r="R175" s="247"/>
      <c r="S175" s="247"/>
      <c r="T175" s="248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9" t="s">
        <v>131</v>
      </c>
      <c r="AU175" s="249" t="s">
        <v>80</v>
      </c>
      <c r="AV175" s="13" t="s">
        <v>80</v>
      </c>
      <c r="AW175" s="13" t="s">
        <v>33</v>
      </c>
      <c r="AX175" s="13" t="s">
        <v>78</v>
      </c>
      <c r="AY175" s="249" t="s">
        <v>117</v>
      </c>
    </row>
    <row r="176" s="2" customFormat="1" ht="16.5" customHeight="1">
      <c r="A176" s="37"/>
      <c r="B176" s="38"/>
      <c r="C176" s="221" t="s">
        <v>7</v>
      </c>
      <c r="D176" s="221" t="s">
        <v>120</v>
      </c>
      <c r="E176" s="222" t="s">
        <v>236</v>
      </c>
      <c r="F176" s="223" t="s">
        <v>237</v>
      </c>
      <c r="G176" s="224" t="s">
        <v>157</v>
      </c>
      <c r="H176" s="225">
        <v>0.016</v>
      </c>
      <c r="I176" s="226"/>
      <c r="J176" s="227">
        <f>ROUND(I176*H176,2)</f>
        <v>0</v>
      </c>
      <c r="K176" s="223" t="s">
        <v>124</v>
      </c>
      <c r="L176" s="43"/>
      <c r="M176" s="228" t="s">
        <v>19</v>
      </c>
      <c r="N176" s="229" t="s">
        <v>43</v>
      </c>
      <c r="O176" s="83"/>
      <c r="P176" s="230">
        <f>O176*H176</f>
        <v>0</v>
      </c>
      <c r="Q176" s="230">
        <v>0</v>
      </c>
      <c r="R176" s="230">
        <f>Q176*H176</f>
        <v>0</v>
      </c>
      <c r="S176" s="230">
        <v>0</v>
      </c>
      <c r="T176" s="231">
        <f>S176*H176</f>
        <v>0</v>
      </c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R176" s="232" t="s">
        <v>179</v>
      </c>
      <c r="AT176" s="232" t="s">
        <v>120</v>
      </c>
      <c r="AU176" s="232" t="s">
        <v>80</v>
      </c>
      <c r="AY176" s="16" t="s">
        <v>117</v>
      </c>
      <c r="BE176" s="233">
        <f>IF(N176="základní",J176,0)</f>
        <v>0</v>
      </c>
      <c r="BF176" s="233">
        <f>IF(N176="snížená",J176,0)</f>
        <v>0</v>
      </c>
      <c r="BG176" s="233">
        <f>IF(N176="zákl. přenesená",J176,0)</f>
        <v>0</v>
      </c>
      <c r="BH176" s="233">
        <f>IF(N176="sníž. přenesená",J176,0)</f>
        <v>0</v>
      </c>
      <c r="BI176" s="233">
        <f>IF(N176="nulová",J176,0)</f>
        <v>0</v>
      </c>
      <c r="BJ176" s="16" t="s">
        <v>78</v>
      </c>
      <c r="BK176" s="233">
        <f>ROUND(I176*H176,2)</f>
        <v>0</v>
      </c>
      <c r="BL176" s="16" t="s">
        <v>179</v>
      </c>
      <c r="BM176" s="232" t="s">
        <v>238</v>
      </c>
    </row>
    <row r="177" s="2" customFormat="1">
      <c r="A177" s="37"/>
      <c r="B177" s="38"/>
      <c r="C177" s="39"/>
      <c r="D177" s="234" t="s">
        <v>127</v>
      </c>
      <c r="E177" s="39"/>
      <c r="F177" s="235" t="s">
        <v>239</v>
      </c>
      <c r="G177" s="39"/>
      <c r="H177" s="39"/>
      <c r="I177" s="141"/>
      <c r="J177" s="39"/>
      <c r="K177" s="39"/>
      <c r="L177" s="43"/>
      <c r="M177" s="236"/>
      <c r="N177" s="237"/>
      <c r="O177" s="83"/>
      <c r="P177" s="83"/>
      <c r="Q177" s="83"/>
      <c r="R177" s="83"/>
      <c r="S177" s="83"/>
      <c r="T177" s="84"/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T177" s="16" t="s">
        <v>127</v>
      </c>
      <c r="AU177" s="16" t="s">
        <v>80</v>
      </c>
    </row>
    <row r="178" s="2" customFormat="1">
      <c r="A178" s="37"/>
      <c r="B178" s="38"/>
      <c r="C178" s="39"/>
      <c r="D178" s="234" t="s">
        <v>129</v>
      </c>
      <c r="E178" s="39"/>
      <c r="F178" s="238" t="s">
        <v>151</v>
      </c>
      <c r="G178" s="39"/>
      <c r="H178" s="39"/>
      <c r="I178" s="141"/>
      <c r="J178" s="39"/>
      <c r="K178" s="39"/>
      <c r="L178" s="43"/>
      <c r="M178" s="236"/>
      <c r="N178" s="237"/>
      <c r="O178" s="83"/>
      <c r="P178" s="83"/>
      <c r="Q178" s="83"/>
      <c r="R178" s="83"/>
      <c r="S178" s="83"/>
      <c r="T178" s="84"/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T178" s="16" t="s">
        <v>129</v>
      </c>
      <c r="AU178" s="16" t="s">
        <v>80</v>
      </c>
    </row>
    <row r="179" s="2" customFormat="1" ht="16.5" customHeight="1">
      <c r="A179" s="37"/>
      <c r="B179" s="38"/>
      <c r="C179" s="221" t="s">
        <v>240</v>
      </c>
      <c r="D179" s="221" t="s">
        <v>120</v>
      </c>
      <c r="E179" s="222" t="s">
        <v>241</v>
      </c>
      <c r="F179" s="223" t="s">
        <v>242</v>
      </c>
      <c r="G179" s="224" t="s">
        <v>157</v>
      </c>
      <c r="H179" s="225">
        <v>0.025999999999999999</v>
      </c>
      <c r="I179" s="226"/>
      <c r="J179" s="227">
        <f>ROUND(I179*H179,2)</f>
        <v>0</v>
      </c>
      <c r="K179" s="223" t="s">
        <v>124</v>
      </c>
      <c r="L179" s="43"/>
      <c r="M179" s="228" t="s">
        <v>19</v>
      </c>
      <c r="N179" s="229" t="s">
        <v>43</v>
      </c>
      <c r="O179" s="83"/>
      <c r="P179" s="230">
        <f>O179*H179</f>
        <v>0</v>
      </c>
      <c r="Q179" s="230">
        <v>0</v>
      </c>
      <c r="R179" s="230">
        <f>Q179*H179</f>
        <v>0</v>
      </c>
      <c r="S179" s="230">
        <v>0</v>
      </c>
      <c r="T179" s="231">
        <f>S179*H179</f>
        <v>0</v>
      </c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R179" s="232" t="s">
        <v>179</v>
      </c>
      <c r="AT179" s="232" t="s">
        <v>120</v>
      </c>
      <c r="AU179" s="232" t="s">
        <v>80</v>
      </c>
      <c r="AY179" s="16" t="s">
        <v>117</v>
      </c>
      <c r="BE179" s="233">
        <f>IF(N179="základní",J179,0)</f>
        <v>0</v>
      </c>
      <c r="BF179" s="233">
        <f>IF(N179="snížená",J179,0)</f>
        <v>0</v>
      </c>
      <c r="BG179" s="233">
        <f>IF(N179="zákl. přenesená",J179,0)</f>
        <v>0</v>
      </c>
      <c r="BH179" s="233">
        <f>IF(N179="sníž. přenesená",J179,0)</f>
        <v>0</v>
      </c>
      <c r="BI179" s="233">
        <f>IF(N179="nulová",J179,0)</f>
        <v>0</v>
      </c>
      <c r="BJ179" s="16" t="s">
        <v>78</v>
      </c>
      <c r="BK179" s="233">
        <f>ROUND(I179*H179,2)</f>
        <v>0</v>
      </c>
      <c r="BL179" s="16" t="s">
        <v>179</v>
      </c>
      <c r="BM179" s="232" t="s">
        <v>243</v>
      </c>
    </row>
    <row r="180" s="2" customFormat="1">
      <c r="A180" s="37"/>
      <c r="B180" s="38"/>
      <c r="C180" s="39"/>
      <c r="D180" s="234" t="s">
        <v>127</v>
      </c>
      <c r="E180" s="39"/>
      <c r="F180" s="235" t="s">
        <v>244</v>
      </c>
      <c r="G180" s="39"/>
      <c r="H180" s="39"/>
      <c r="I180" s="141"/>
      <c r="J180" s="39"/>
      <c r="K180" s="39"/>
      <c r="L180" s="43"/>
      <c r="M180" s="236"/>
      <c r="N180" s="237"/>
      <c r="O180" s="83"/>
      <c r="P180" s="83"/>
      <c r="Q180" s="83"/>
      <c r="R180" s="83"/>
      <c r="S180" s="83"/>
      <c r="T180" s="84"/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T180" s="16" t="s">
        <v>127</v>
      </c>
      <c r="AU180" s="16" t="s">
        <v>80</v>
      </c>
    </row>
    <row r="181" s="12" customFormat="1" ht="22.8" customHeight="1">
      <c r="A181" s="12"/>
      <c r="B181" s="205"/>
      <c r="C181" s="206"/>
      <c r="D181" s="207" t="s">
        <v>71</v>
      </c>
      <c r="E181" s="219" t="s">
        <v>245</v>
      </c>
      <c r="F181" s="219" t="s">
        <v>246</v>
      </c>
      <c r="G181" s="206"/>
      <c r="H181" s="206"/>
      <c r="I181" s="209"/>
      <c r="J181" s="220">
        <f>BK181</f>
        <v>0</v>
      </c>
      <c r="K181" s="206"/>
      <c r="L181" s="211"/>
      <c r="M181" s="212"/>
      <c r="N181" s="213"/>
      <c r="O181" s="213"/>
      <c r="P181" s="214">
        <f>SUM(P182:P243)</f>
        <v>0</v>
      </c>
      <c r="Q181" s="213"/>
      <c r="R181" s="214">
        <f>SUM(R182:R243)</f>
        <v>0.022350000000000002</v>
      </c>
      <c r="S181" s="213"/>
      <c r="T181" s="215">
        <f>SUM(T182:T243)</f>
        <v>0.0084499999999999992</v>
      </c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R181" s="216" t="s">
        <v>80</v>
      </c>
      <c r="AT181" s="217" t="s">
        <v>71</v>
      </c>
      <c r="AU181" s="217" t="s">
        <v>78</v>
      </c>
      <c r="AY181" s="216" t="s">
        <v>117</v>
      </c>
      <c r="BK181" s="218">
        <f>SUM(BK182:BK243)</f>
        <v>0</v>
      </c>
    </row>
    <row r="182" s="2" customFormat="1" ht="16.5" customHeight="1">
      <c r="A182" s="37"/>
      <c r="B182" s="38"/>
      <c r="C182" s="221" t="s">
        <v>247</v>
      </c>
      <c r="D182" s="221" t="s">
        <v>120</v>
      </c>
      <c r="E182" s="222" t="s">
        <v>248</v>
      </c>
      <c r="F182" s="223" t="s">
        <v>249</v>
      </c>
      <c r="G182" s="224" t="s">
        <v>137</v>
      </c>
      <c r="H182" s="225">
        <v>8</v>
      </c>
      <c r="I182" s="226"/>
      <c r="J182" s="227">
        <f>ROUND(I182*H182,2)</f>
        <v>0</v>
      </c>
      <c r="K182" s="223" t="s">
        <v>124</v>
      </c>
      <c r="L182" s="43"/>
      <c r="M182" s="228" t="s">
        <v>19</v>
      </c>
      <c r="N182" s="229" t="s">
        <v>43</v>
      </c>
      <c r="O182" s="83"/>
      <c r="P182" s="230">
        <f>O182*H182</f>
        <v>0</v>
      </c>
      <c r="Q182" s="230">
        <v>0</v>
      </c>
      <c r="R182" s="230">
        <f>Q182*H182</f>
        <v>0</v>
      </c>
      <c r="S182" s="230">
        <v>0.00027999999999999998</v>
      </c>
      <c r="T182" s="231">
        <f>S182*H182</f>
        <v>0.0022399999999999998</v>
      </c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R182" s="232" t="s">
        <v>179</v>
      </c>
      <c r="AT182" s="232" t="s">
        <v>120</v>
      </c>
      <c r="AU182" s="232" t="s">
        <v>80</v>
      </c>
      <c r="AY182" s="16" t="s">
        <v>117</v>
      </c>
      <c r="BE182" s="233">
        <f>IF(N182="základní",J182,0)</f>
        <v>0</v>
      </c>
      <c r="BF182" s="233">
        <f>IF(N182="snížená",J182,0)</f>
        <v>0</v>
      </c>
      <c r="BG182" s="233">
        <f>IF(N182="zákl. přenesená",J182,0)</f>
        <v>0</v>
      </c>
      <c r="BH182" s="233">
        <f>IF(N182="sníž. přenesená",J182,0)</f>
        <v>0</v>
      </c>
      <c r="BI182" s="233">
        <f>IF(N182="nulová",J182,0)</f>
        <v>0</v>
      </c>
      <c r="BJ182" s="16" t="s">
        <v>78</v>
      </c>
      <c r="BK182" s="233">
        <f>ROUND(I182*H182,2)</f>
        <v>0</v>
      </c>
      <c r="BL182" s="16" t="s">
        <v>179</v>
      </c>
      <c r="BM182" s="232" t="s">
        <v>250</v>
      </c>
    </row>
    <row r="183" s="2" customFormat="1">
      <c r="A183" s="37"/>
      <c r="B183" s="38"/>
      <c r="C183" s="39"/>
      <c r="D183" s="234" t="s">
        <v>127</v>
      </c>
      <c r="E183" s="39"/>
      <c r="F183" s="235" t="s">
        <v>251</v>
      </c>
      <c r="G183" s="39"/>
      <c r="H183" s="39"/>
      <c r="I183" s="141"/>
      <c r="J183" s="39"/>
      <c r="K183" s="39"/>
      <c r="L183" s="43"/>
      <c r="M183" s="236"/>
      <c r="N183" s="237"/>
      <c r="O183" s="83"/>
      <c r="P183" s="83"/>
      <c r="Q183" s="83"/>
      <c r="R183" s="83"/>
      <c r="S183" s="83"/>
      <c r="T183" s="84"/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T183" s="16" t="s">
        <v>127</v>
      </c>
      <c r="AU183" s="16" t="s">
        <v>80</v>
      </c>
    </row>
    <row r="184" s="2" customFormat="1">
      <c r="A184" s="37"/>
      <c r="B184" s="38"/>
      <c r="C184" s="39"/>
      <c r="D184" s="234" t="s">
        <v>129</v>
      </c>
      <c r="E184" s="39"/>
      <c r="F184" s="238" t="s">
        <v>130</v>
      </c>
      <c r="G184" s="39"/>
      <c r="H184" s="39"/>
      <c r="I184" s="141"/>
      <c r="J184" s="39"/>
      <c r="K184" s="39"/>
      <c r="L184" s="43"/>
      <c r="M184" s="236"/>
      <c r="N184" s="237"/>
      <c r="O184" s="83"/>
      <c r="P184" s="83"/>
      <c r="Q184" s="83"/>
      <c r="R184" s="83"/>
      <c r="S184" s="83"/>
      <c r="T184" s="84"/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T184" s="16" t="s">
        <v>129</v>
      </c>
      <c r="AU184" s="16" t="s">
        <v>80</v>
      </c>
    </row>
    <row r="185" s="13" customFormat="1">
      <c r="A185" s="13"/>
      <c r="B185" s="239"/>
      <c r="C185" s="240"/>
      <c r="D185" s="234" t="s">
        <v>131</v>
      </c>
      <c r="E185" s="241" t="s">
        <v>19</v>
      </c>
      <c r="F185" s="242" t="s">
        <v>146</v>
      </c>
      <c r="G185" s="240"/>
      <c r="H185" s="243">
        <v>8</v>
      </c>
      <c r="I185" s="244"/>
      <c r="J185" s="240"/>
      <c r="K185" s="240"/>
      <c r="L185" s="245"/>
      <c r="M185" s="246"/>
      <c r="N185" s="247"/>
      <c r="O185" s="247"/>
      <c r="P185" s="247"/>
      <c r="Q185" s="247"/>
      <c r="R185" s="247"/>
      <c r="S185" s="247"/>
      <c r="T185" s="248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9" t="s">
        <v>131</v>
      </c>
      <c r="AU185" s="249" t="s">
        <v>80</v>
      </c>
      <c r="AV185" s="13" t="s">
        <v>80</v>
      </c>
      <c r="AW185" s="13" t="s">
        <v>33</v>
      </c>
      <c r="AX185" s="13" t="s">
        <v>78</v>
      </c>
      <c r="AY185" s="249" t="s">
        <v>117</v>
      </c>
    </row>
    <row r="186" s="2" customFormat="1" ht="16.5" customHeight="1">
      <c r="A186" s="37"/>
      <c r="B186" s="38"/>
      <c r="C186" s="221" t="s">
        <v>252</v>
      </c>
      <c r="D186" s="221" t="s">
        <v>120</v>
      </c>
      <c r="E186" s="222" t="s">
        <v>253</v>
      </c>
      <c r="F186" s="223" t="s">
        <v>254</v>
      </c>
      <c r="G186" s="224" t="s">
        <v>186</v>
      </c>
      <c r="H186" s="225">
        <v>9</v>
      </c>
      <c r="I186" s="226"/>
      <c r="J186" s="227">
        <f>ROUND(I186*H186,2)</f>
        <v>0</v>
      </c>
      <c r="K186" s="223" t="s">
        <v>124</v>
      </c>
      <c r="L186" s="43"/>
      <c r="M186" s="228" t="s">
        <v>19</v>
      </c>
      <c r="N186" s="229" t="s">
        <v>43</v>
      </c>
      <c r="O186" s="83"/>
      <c r="P186" s="230">
        <f>O186*H186</f>
        <v>0</v>
      </c>
      <c r="Q186" s="230">
        <v>0</v>
      </c>
      <c r="R186" s="230">
        <f>Q186*H186</f>
        <v>0</v>
      </c>
      <c r="S186" s="230">
        <v>0.00068999999999999997</v>
      </c>
      <c r="T186" s="231">
        <f>S186*H186</f>
        <v>0.0062099999999999994</v>
      </c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R186" s="232" t="s">
        <v>179</v>
      </c>
      <c r="AT186" s="232" t="s">
        <v>120</v>
      </c>
      <c r="AU186" s="232" t="s">
        <v>80</v>
      </c>
      <c r="AY186" s="16" t="s">
        <v>117</v>
      </c>
      <c r="BE186" s="233">
        <f>IF(N186="základní",J186,0)</f>
        <v>0</v>
      </c>
      <c r="BF186" s="233">
        <f>IF(N186="snížená",J186,0)</f>
        <v>0</v>
      </c>
      <c r="BG186" s="233">
        <f>IF(N186="zákl. přenesená",J186,0)</f>
        <v>0</v>
      </c>
      <c r="BH186" s="233">
        <f>IF(N186="sníž. přenesená",J186,0)</f>
        <v>0</v>
      </c>
      <c r="BI186" s="233">
        <f>IF(N186="nulová",J186,0)</f>
        <v>0</v>
      </c>
      <c r="BJ186" s="16" t="s">
        <v>78</v>
      </c>
      <c r="BK186" s="233">
        <f>ROUND(I186*H186,2)</f>
        <v>0</v>
      </c>
      <c r="BL186" s="16" t="s">
        <v>179</v>
      </c>
      <c r="BM186" s="232" t="s">
        <v>255</v>
      </c>
    </row>
    <row r="187" s="2" customFormat="1">
      <c r="A187" s="37"/>
      <c r="B187" s="38"/>
      <c r="C187" s="39"/>
      <c r="D187" s="234" t="s">
        <v>127</v>
      </c>
      <c r="E187" s="39"/>
      <c r="F187" s="235" t="s">
        <v>256</v>
      </c>
      <c r="G187" s="39"/>
      <c r="H187" s="39"/>
      <c r="I187" s="141"/>
      <c r="J187" s="39"/>
      <c r="K187" s="39"/>
      <c r="L187" s="43"/>
      <c r="M187" s="236"/>
      <c r="N187" s="237"/>
      <c r="O187" s="83"/>
      <c r="P187" s="83"/>
      <c r="Q187" s="83"/>
      <c r="R187" s="83"/>
      <c r="S187" s="83"/>
      <c r="T187" s="84"/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T187" s="16" t="s">
        <v>127</v>
      </c>
      <c r="AU187" s="16" t="s">
        <v>80</v>
      </c>
    </row>
    <row r="188" s="2" customFormat="1">
      <c r="A188" s="37"/>
      <c r="B188" s="38"/>
      <c r="C188" s="39"/>
      <c r="D188" s="234" t="s">
        <v>129</v>
      </c>
      <c r="E188" s="39"/>
      <c r="F188" s="238" t="s">
        <v>130</v>
      </c>
      <c r="G188" s="39"/>
      <c r="H188" s="39"/>
      <c r="I188" s="141"/>
      <c r="J188" s="39"/>
      <c r="K188" s="39"/>
      <c r="L188" s="43"/>
      <c r="M188" s="236"/>
      <c r="N188" s="237"/>
      <c r="O188" s="83"/>
      <c r="P188" s="83"/>
      <c r="Q188" s="83"/>
      <c r="R188" s="83"/>
      <c r="S188" s="83"/>
      <c r="T188" s="84"/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T188" s="16" t="s">
        <v>129</v>
      </c>
      <c r="AU188" s="16" t="s">
        <v>80</v>
      </c>
    </row>
    <row r="189" s="13" customFormat="1">
      <c r="A189" s="13"/>
      <c r="B189" s="239"/>
      <c r="C189" s="240"/>
      <c r="D189" s="234" t="s">
        <v>131</v>
      </c>
      <c r="E189" s="241" t="s">
        <v>19</v>
      </c>
      <c r="F189" s="242" t="s">
        <v>257</v>
      </c>
      <c r="G189" s="240"/>
      <c r="H189" s="243">
        <v>9</v>
      </c>
      <c r="I189" s="244"/>
      <c r="J189" s="240"/>
      <c r="K189" s="240"/>
      <c r="L189" s="245"/>
      <c r="M189" s="246"/>
      <c r="N189" s="247"/>
      <c r="O189" s="247"/>
      <c r="P189" s="247"/>
      <c r="Q189" s="247"/>
      <c r="R189" s="247"/>
      <c r="S189" s="247"/>
      <c r="T189" s="248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49" t="s">
        <v>131</v>
      </c>
      <c r="AU189" s="249" t="s">
        <v>80</v>
      </c>
      <c r="AV189" s="13" t="s">
        <v>80</v>
      </c>
      <c r="AW189" s="13" t="s">
        <v>33</v>
      </c>
      <c r="AX189" s="13" t="s">
        <v>78</v>
      </c>
      <c r="AY189" s="249" t="s">
        <v>117</v>
      </c>
    </row>
    <row r="190" s="2" customFormat="1" ht="16.5" customHeight="1">
      <c r="A190" s="37"/>
      <c r="B190" s="38"/>
      <c r="C190" s="221" t="s">
        <v>258</v>
      </c>
      <c r="D190" s="221" t="s">
        <v>120</v>
      </c>
      <c r="E190" s="222" t="s">
        <v>259</v>
      </c>
      <c r="F190" s="223" t="s">
        <v>260</v>
      </c>
      <c r="G190" s="224" t="s">
        <v>186</v>
      </c>
      <c r="H190" s="225">
        <v>6</v>
      </c>
      <c r="I190" s="226"/>
      <c r="J190" s="227">
        <f>ROUND(I190*H190,2)</f>
        <v>0</v>
      </c>
      <c r="K190" s="223" t="s">
        <v>124</v>
      </c>
      <c r="L190" s="43"/>
      <c r="M190" s="228" t="s">
        <v>19</v>
      </c>
      <c r="N190" s="229" t="s">
        <v>43</v>
      </c>
      <c r="O190" s="83"/>
      <c r="P190" s="230">
        <f>O190*H190</f>
        <v>0</v>
      </c>
      <c r="Q190" s="230">
        <v>0</v>
      </c>
      <c r="R190" s="230">
        <f>Q190*H190</f>
        <v>0</v>
      </c>
      <c r="S190" s="230">
        <v>0</v>
      </c>
      <c r="T190" s="231">
        <f>S190*H190</f>
        <v>0</v>
      </c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R190" s="232" t="s">
        <v>179</v>
      </c>
      <c r="AT190" s="232" t="s">
        <v>120</v>
      </c>
      <c r="AU190" s="232" t="s">
        <v>80</v>
      </c>
      <c r="AY190" s="16" t="s">
        <v>117</v>
      </c>
      <c r="BE190" s="233">
        <f>IF(N190="základní",J190,0)</f>
        <v>0</v>
      </c>
      <c r="BF190" s="233">
        <f>IF(N190="snížená",J190,0)</f>
        <v>0</v>
      </c>
      <c r="BG190" s="233">
        <f>IF(N190="zákl. přenesená",J190,0)</f>
        <v>0</v>
      </c>
      <c r="BH190" s="233">
        <f>IF(N190="sníž. přenesená",J190,0)</f>
        <v>0</v>
      </c>
      <c r="BI190" s="233">
        <f>IF(N190="nulová",J190,0)</f>
        <v>0</v>
      </c>
      <c r="BJ190" s="16" t="s">
        <v>78</v>
      </c>
      <c r="BK190" s="233">
        <f>ROUND(I190*H190,2)</f>
        <v>0</v>
      </c>
      <c r="BL190" s="16" t="s">
        <v>179</v>
      </c>
      <c r="BM190" s="232" t="s">
        <v>261</v>
      </c>
    </row>
    <row r="191" s="2" customFormat="1">
      <c r="A191" s="37"/>
      <c r="B191" s="38"/>
      <c r="C191" s="39"/>
      <c r="D191" s="234" t="s">
        <v>127</v>
      </c>
      <c r="E191" s="39"/>
      <c r="F191" s="235" t="s">
        <v>262</v>
      </c>
      <c r="G191" s="39"/>
      <c r="H191" s="39"/>
      <c r="I191" s="141"/>
      <c r="J191" s="39"/>
      <c r="K191" s="39"/>
      <c r="L191" s="43"/>
      <c r="M191" s="236"/>
      <c r="N191" s="237"/>
      <c r="O191" s="83"/>
      <c r="P191" s="83"/>
      <c r="Q191" s="83"/>
      <c r="R191" s="83"/>
      <c r="S191" s="83"/>
      <c r="T191" s="84"/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T191" s="16" t="s">
        <v>127</v>
      </c>
      <c r="AU191" s="16" t="s">
        <v>80</v>
      </c>
    </row>
    <row r="192" s="2" customFormat="1">
      <c r="A192" s="37"/>
      <c r="B192" s="38"/>
      <c r="C192" s="39"/>
      <c r="D192" s="234" t="s">
        <v>129</v>
      </c>
      <c r="E192" s="39"/>
      <c r="F192" s="238" t="s">
        <v>130</v>
      </c>
      <c r="G192" s="39"/>
      <c r="H192" s="39"/>
      <c r="I192" s="141"/>
      <c r="J192" s="39"/>
      <c r="K192" s="39"/>
      <c r="L192" s="43"/>
      <c r="M192" s="236"/>
      <c r="N192" s="237"/>
      <c r="O192" s="83"/>
      <c r="P192" s="83"/>
      <c r="Q192" s="83"/>
      <c r="R192" s="83"/>
      <c r="S192" s="83"/>
      <c r="T192" s="84"/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T192" s="16" t="s">
        <v>129</v>
      </c>
      <c r="AU192" s="16" t="s">
        <v>80</v>
      </c>
    </row>
    <row r="193" s="13" customFormat="1">
      <c r="A193" s="13"/>
      <c r="B193" s="239"/>
      <c r="C193" s="240"/>
      <c r="D193" s="234" t="s">
        <v>131</v>
      </c>
      <c r="E193" s="241" t="s">
        <v>19</v>
      </c>
      <c r="F193" s="242" t="s">
        <v>263</v>
      </c>
      <c r="G193" s="240"/>
      <c r="H193" s="243">
        <v>6</v>
      </c>
      <c r="I193" s="244"/>
      <c r="J193" s="240"/>
      <c r="K193" s="240"/>
      <c r="L193" s="245"/>
      <c r="M193" s="246"/>
      <c r="N193" s="247"/>
      <c r="O193" s="247"/>
      <c r="P193" s="247"/>
      <c r="Q193" s="247"/>
      <c r="R193" s="247"/>
      <c r="S193" s="247"/>
      <c r="T193" s="248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49" t="s">
        <v>131</v>
      </c>
      <c r="AU193" s="249" t="s">
        <v>80</v>
      </c>
      <c r="AV193" s="13" t="s">
        <v>80</v>
      </c>
      <c r="AW193" s="13" t="s">
        <v>33</v>
      </c>
      <c r="AX193" s="13" t="s">
        <v>78</v>
      </c>
      <c r="AY193" s="249" t="s">
        <v>117</v>
      </c>
    </row>
    <row r="194" s="2" customFormat="1" ht="16.5" customHeight="1">
      <c r="A194" s="37"/>
      <c r="B194" s="38"/>
      <c r="C194" s="221" t="s">
        <v>264</v>
      </c>
      <c r="D194" s="221" t="s">
        <v>120</v>
      </c>
      <c r="E194" s="222" t="s">
        <v>265</v>
      </c>
      <c r="F194" s="223" t="s">
        <v>266</v>
      </c>
      <c r="G194" s="224" t="s">
        <v>186</v>
      </c>
      <c r="H194" s="225">
        <v>6</v>
      </c>
      <c r="I194" s="226"/>
      <c r="J194" s="227">
        <f>ROUND(I194*H194,2)</f>
        <v>0</v>
      </c>
      <c r="K194" s="223" t="s">
        <v>124</v>
      </c>
      <c r="L194" s="43"/>
      <c r="M194" s="228" t="s">
        <v>19</v>
      </c>
      <c r="N194" s="229" t="s">
        <v>43</v>
      </c>
      <c r="O194" s="83"/>
      <c r="P194" s="230">
        <f>O194*H194</f>
        <v>0</v>
      </c>
      <c r="Q194" s="230">
        <v>0</v>
      </c>
      <c r="R194" s="230">
        <f>Q194*H194</f>
        <v>0</v>
      </c>
      <c r="S194" s="230">
        <v>0</v>
      </c>
      <c r="T194" s="231">
        <f>S194*H194</f>
        <v>0</v>
      </c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R194" s="232" t="s">
        <v>179</v>
      </c>
      <c r="AT194" s="232" t="s">
        <v>120</v>
      </c>
      <c r="AU194" s="232" t="s">
        <v>80</v>
      </c>
      <c r="AY194" s="16" t="s">
        <v>117</v>
      </c>
      <c r="BE194" s="233">
        <f>IF(N194="základní",J194,0)</f>
        <v>0</v>
      </c>
      <c r="BF194" s="233">
        <f>IF(N194="snížená",J194,0)</f>
        <v>0</v>
      </c>
      <c r="BG194" s="233">
        <f>IF(N194="zákl. přenesená",J194,0)</f>
        <v>0</v>
      </c>
      <c r="BH194" s="233">
        <f>IF(N194="sníž. přenesená",J194,0)</f>
        <v>0</v>
      </c>
      <c r="BI194" s="233">
        <f>IF(N194="nulová",J194,0)</f>
        <v>0</v>
      </c>
      <c r="BJ194" s="16" t="s">
        <v>78</v>
      </c>
      <c r="BK194" s="233">
        <f>ROUND(I194*H194,2)</f>
        <v>0</v>
      </c>
      <c r="BL194" s="16" t="s">
        <v>179</v>
      </c>
      <c r="BM194" s="232" t="s">
        <v>267</v>
      </c>
    </row>
    <row r="195" s="2" customFormat="1">
      <c r="A195" s="37"/>
      <c r="B195" s="38"/>
      <c r="C195" s="39"/>
      <c r="D195" s="234" t="s">
        <v>127</v>
      </c>
      <c r="E195" s="39"/>
      <c r="F195" s="235" t="s">
        <v>268</v>
      </c>
      <c r="G195" s="39"/>
      <c r="H195" s="39"/>
      <c r="I195" s="141"/>
      <c r="J195" s="39"/>
      <c r="K195" s="39"/>
      <c r="L195" s="43"/>
      <c r="M195" s="236"/>
      <c r="N195" s="237"/>
      <c r="O195" s="83"/>
      <c r="P195" s="83"/>
      <c r="Q195" s="83"/>
      <c r="R195" s="83"/>
      <c r="S195" s="83"/>
      <c r="T195" s="84"/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T195" s="16" t="s">
        <v>127</v>
      </c>
      <c r="AU195" s="16" t="s">
        <v>80</v>
      </c>
    </row>
    <row r="196" s="2" customFormat="1">
      <c r="A196" s="37"/>
      <c r="B196" s="38"/>
      <c r="C196" s="39"/>
      <c r="D196" s="234" t="s">
        <v>129</v>
      </c>
      <c r="E196" s="39"/>
      <c r="F196" s="238" t="s">
        <v>130</v>
      </c>
      <c r="G196" s="39"/>
      <c r="H196" s="39"/>
      <c r="I196" s="141"/>
      <c r="J196" s="39"/>
      <c r="K196" s="39"/>
      <c r="L196" s="43"/>
      <c r="M196" s="236"/>
      <c r="N196" s="237"/>
      <c r="O196" s="83"/>
      <c r="P196" s="83"/>
      <c r="Q196" s="83"/>
      <c r="R196" s="83"/>
      <c r="S196" s="83"/>
      <c r="T196" s="84"/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T196" s="16" t="s">
        <v>129</v>
      </c>
      <c r="AU196" s="16" t="s">
        <v>80</v>
      </c>
    </row>
    <row r="197" s="13" customFormat="1">
      <c r="A197" s="13"/>
      <c r="B197" s="239"/>
      <c r="C197" s="240"/>
      <c r="D197" s="234" t="s">
        <v>131</v>
      </c>
      <c r="E197" s="241" t="s">
        <v>19</v>
      </c>
      <c r="F197" s="242" t="s">
        <v>263</v>
      </c>
      <c r="G197" s="240"/>
      <c r="H197" s="243">
        <v>6</v>
      </c>
      <c r="I197" s="244"/>
      <c r="J197" s="240"/>
      <c r="K197" s="240"/>
      <c r="L197" s="245"/>
      <c r="M197" s="246"/>
      <c r="N197" s="247"/>
      <c r="O197" s="247"/>
      <c r="P197" s="247"/>
      <c r="Q197" s="247"/>
      <c r="R197" s="247"/>
      <c r="S197" s="247"/>
      <c r="T197" s="248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49" t="s">
        <v>131</v>
      </c>
      <c r="AU197" s="249" t="s">
        <v>80</v>
      </c>
      <c r="AV197" s="13" t="s">
        <v>80</v>
      </c>
      <c r="AW197" s="13" t="s">
        <v>33</v>
      </c>
      <c r="AX197" s="13" t="s">
        <v>78</v>
      </c>
      <c r="AY197" s="249" t="s">
        <v>117</v>
      </c>
    </row>
    <row r="198" s="2" customFormat="1" ht="16.5" customHeight="1">
      <c r="A198" s="37"/>
      <c r="B198" s="38"/>
      <c r="C198" s="221" t="s">
        <v>269</v>
      </c>
      <c r="D198" s="221" t="s">
        <v>120</v>
      </c>
      <c r="E198" s="222" t="s">
        <v>270</v>
      </c>
      <c r="F198" s="223" t="s">
        <v>271</v>
      </c>
      <c r="G198" s="224" t="s">
        <v>186</v>
      </c>
      <c r="H198" s="225">
        <v>6</v>
      </c>
      <c r="I198" s="226"/>
      <c r="J198" s="227">
        <f>ROUND(I198*H198,2)</f>
        <v>0</v>
      </c>
      <c r="K198" s="223" t="s">
        <v>124</v>
      </c>
      <c r="L198" s="43"/>
      <c r="M198" s="228" t="s">
        <v>19</v>
      </c>
      <c r="N198" s="229" t="s">
        <v>43</v>
      </c>
      <c r="O198" s="83"/>
      <c r="P198" s="230">
        <f>O198*H198</f>
        <v>0</v>
      </c>
      <c r="Q198" s="230">
        <v>0</v>
      </c>
      <c r="R198" s="230">
        <f>Q198*H198</f>
        <v>0</v>
      </c>
      <c r="S198" s="230">
        <v>0</v>
      </c>
      <c r="T198" s="231">
        <f>S198*H198</f>
        <v>0</v>
      </c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R198" s="232" t="s">
        <v>179</v>
      </c>
      <c r="AT198" s="232" t="s">
        <v>120</v>
      </c>
      <c r="AU198" s="232" t="s">
        <v>80</v>
      </c>
      <c r="AY198" s="16" t="s">
        <v>117</v>
      </c>
      <c r="BE198" s="233">
        <f>IF(N198="základní",J198,0)</f>
        <v>0</v>
      </c>
      <c r="BF198" s="233">
        <f>IF(N198="snížená",J198,0)</f>
        <v>0</v>
      </c>
      <c r="BG198" s="233">
        <f>IF(N198="zákl. přenesená",J198,0)</f>
        <v>0</v>
      </c>
      <c r="BH198" s="233">
        <f>IF(N198="sníž. přenesená",J198,0)</f>
        <v>0</v>
      </c>
      <c r="BI198" s="233">
        <f>IF(N198="nulová",J198,0)</f>
        <v>0</v>
      </c>
      <c r="BJ198" s="16" t="s">
        <v>78</v>
      </c>
      <c r="BK198" s="233">
        <f>ROUND(I198*H198,2)</f>
        <v>0</v>
      </c>
      <c r="BL198" s="16" t="s">
        <v>179</v>
      </c>
      <c r="BM198" s="232" t="s">
        <v>272</v>
      </c>
    </row>
    <row r="199" s="2" customFormat="1">
      <c r="A199" s="37"/>
      <c r="B199" s="38"/>
      <c r="C199" s="39"/>
      <c r="D199" s="234" t="s">
        <v>127</v>
      </c>
      <c r="E199" s="39"/>
      <c r="F199" s="235" t="s">
        <v>273</v>
      </c>
      <c r="G199" s="39"/>
      <c r="H199" s="39"/>
      <c r="I199" s="141"/>
      <c r="J199" s="39"/>
      <c r="K199" s="39"/>
      <c r="L199" s="43"/>
      <c r="M199" s="236"/>
      <c r="N199" s="237"/>
      <c r="O199" s="83"/>
      <c r="P199" s="83"/>
      <c r="Q199" s="83"/>
      <c r="R199" s="83"/>
      <c r="S199" s="83"/>
      <c r="T199" s="84"/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T199" s="16" t="s">
        <v>127</v>
      </c>
      <c r="AU199" s="16" t="s">
        <v>80</v>
      </c>
    </row>
    <row r="200" s="2" customFormat="1">
      <c r="A200" s="37"/>
      <c r="B200" s="38"/>
      <c r="C200" s="39"/>
      <c r="D200" s="234" t="s">
        <v>129</v>
      </c>
      <c r="E200" s="39"/>
      <c r="F200" s="238" t="s">
        <v>130</v>
      </c>
      <c r="G200" s="39"/>
      <c r="H200" s="39"/>
      <c r="I200" s="141"/>
      <c r="J200" s="39"/>
      <c r="K200" s="39"/>
      <c r="L200" s="43"/>
      <c r="M200" s="236"/>
      <c r="N200" s="237"/>
      <c r="O200" s="83"/>
      <c r="P200" s="83"/>
      <c r="Q200" s="83"/>
      <c r="R200" s="83"/>
      <c r="S200" s="83"/>
      <c r="T200" s="84"/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T200" s="16" t="s">
        <v>129</v>
      </c>
      <c r="AU200" s="16" t="s">
        <v>80</v>
      </c>
    </row>
    <row r="201" s="13" customFormat="1">
      <c r="A201" s="13"/>
      <c r="B201" s="239"/>
      <c r="C201" s="240"/>
      <c r="D201" s="234" t="s">
        <v>131</v>
      </c>
      <c r="E201" s="241" t="s">
        <v>19</v>
      </c>
      <c r="F201" s="242" t="s">
        <v>263</v>
      </c>
      <c r="G201" s="240"/>
      <c r="H201" s="243">
        <v>6</v>
      </c>
      <c r="I201" s="244"/>
      <c r="J201" s="240"/>
      <c r="K201" s="240"/>
      <c r="L201" s="245"/>
      <c r="M201" s="246"/>
      <c r="N201" s="247"/>
      <c r="O201" s="247"/>
      <c r="P201" s="247"/>
      <c r="Q201" s="247"/>
      <c r="R201" s="247"/>
      <c r="S201" s="247"/>
      <c r="T201" s="248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49" t="s">
        <v>131</v>
      </c>
      <c r="AU201" s="249" t="s">
        <v>80</v>
      </c>
      <c r="AV201" s="13" t="s">
        <v>80</v>
      </c>
      <c r="AW201" s="13" t="s">
        <v>33</v>
      </c>
      <c r="AX201" s="13" t="s">
        <v>78</v>
      </c>
      <c r="AY201" s="249" t="s">
        <v>117</v>
      </c>
    </row>
    <row r="202" s="2" customFormat="1" ht="16.5" customHeight="1">
      <c r="A202" s="37"/>
      <c r="B202" s="38"/>
      <c r="C202" s="221" t="s">
        <v>274</v>
      </c>
      <c r="D202" s="221" t="s">
        <v>120</v>
      </c>
      <c r="E202" s="222" t="s">
        <v>275</v>
      </c>
      <c r="F202" s="223" t="s">
        <v>276</v>
      </c>
      <c r="G202" s="224" t="s">
        <v>137</v>
      </c>
      <c r="H202" s="225">
        <v>15</v>
      </c>
      <c r="I202" s="226"/>
      <c r="J202" s="227">
        <f>ROUND(I202*H202,2)</f>
        <v>0</v>
      </c>
      <c r="K202" s="223" t="s">
        <v>124</v>
      </c>
      <c r="L202" s="43"/>
      <c r="M202" s="228" t="s">
        <v>19</v>
      </c>
      <c r="N202" s="229" t="s">
        <v>43</v>
      </c>
      <c r="O202" s="83"/>
      <c r="P202" s="230">
        <f>O202*H202</f>
        <v>0</v>
      </c>
      <c r="Q202" s="230">
        <v>0.00034000000000000002</v>
      </c>
      <c r="R202" s="230">
        <f>Q202*H202</f>
        <v>0.0051000000000000004</v>
      </c>
      <c r="S202" s="230">
        <v>0</v>
      </c>
      <c r="T202" s="231">
        <f>S202*H202</f>
        <v>0</v>
      </c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R202" s="232" t="s">
        <v>179</v>
      </c>
      <c r="AT202" s="232" t="s">
        <v>120</v>
      </c>
      <c r="AU202" s="232" t="s">
        <v>80</v>
      </c>
      <c r="AY202" s="16" t="s">
        <v>117</v>
      </c>
      <c r="BE202" s="233">
        <f>IF(N202="základní",J202,0)</f>
        <v>0</v>
      </c>
      <c r="BF202" s="233">
        <f>IF(N202="snížená",J202,0)</f>
        <v>0</v>
      </c>
      <c r="BG202" s="233">
        <f>IF(N202="zákl. přenesená",J202,0)</f>
        <v>0</v>
      </c>
      <c r="BH202" s="233">
        <f>IF(N202="sníž. přenesená",J202,0)</f>
        <v>0</v>
      </c>
      <c r="BI202" s="233">
        <f>IF(N202="nulová",J202,0)</f>
        <v>0</v>
      </c>
      <c r="BJ202" s="16" t="s">
        <v>78</v>
      </c>
      <c r="BK202" s="233">
        <f>ROUND(I202*H202,2)</f>
        <v>0</v>
      </c>
      <c r="BL202" s="16" t="s">
        <v>179</v>
      </c>
      <c r="BM202" s="232" t="s">
        <v>277</v>
      </c>
    </row>
    <row r="203" s="2" customFormat="1">
      <c r="A203" s="37"/>
      <c r="B203" s="38"/>
      <c r="C203" s="39"/>
      <c r="D203" s="234" t="s">
        <v>127</v>
      </c>
      <c r="E203" s="39"/>
      <c r="F203" s="235" t="s">
        <v>278</v>
      </c>
      <c r="G203" s="39"/>
      <c r="H203" s="39"/>
      <c r="I203" s="141"/>
      <c r="J203" s="39"/>
      <c r="K203" s="39"/>
      <c r="L203" s="43"/>
      <c r="M203" s="236"/>
      <c r="N203" s="237"/>
      <c r="O203" s="83"/>
      <c r="P203" s="83"/>
      <c r="Q203" s="83"/>
      <c r="R203" s="83"/>
      <c r="S203" s="83"/>
      <c r="T203" s="84"/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T203" s="16" t="s">
        <v>127</v>
      </c>
      <c r="AU203" s="16" t="s">
        <v>80</v>
      </c>
    </row>
    <row r="204" s="2" customFormat="1">
      <c r="A204" s="37"/>
      <c r="B204" s="38"/>
      <c r="C204" s="39"/>
      <c r="D204" s="234" t="s">
        <v>129</v>
      </c>
      <c r="E204" s="39"/>
      <c r="F204" s="238" t="s">
        <v>130</v>
      </c>
      <c r="G204" s="39"/>
      <c r="H204" s="39"/>
      <c r="I204" s="141"/>
      <c r="J204" s="39"/>
      <c r="K204" s="39"/>
      <c r="L204" s="43"/>
      <c r="M204" s="236"/>
      <c r="N204" s="237"/>
      <c r="O204" s="83"/>
      <c r="P204" s="83"/>
      <c r="Q204" s="83"/>
      <c r="R204" s="83"/>
      <c r="S204" s="83"/>
      <c r="T204" s="84"/>
      <c r="U204" s="37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T204" s="16" t="s">
        <v>129</v>
      </c>
      <c r="AU204" s="16" t="s">
        <v>80</v>
      </c>
    </row>
    <row r="205" s="13" customFormat="1">
      <c r="A205" s="13"/>
      <c r="B205" s="239"/>
      <c r="C205" s="240"/>
      <c r="D205" s="234" t="s">
        <v>131</v>
      </c>
      <c r="E205" s="241" t="s">
        <v>19</v>
      </c>
      <c r="F205" s="242" t="s">
        <v>279</v>
      </c>
      <c r="G205" s="240"/>
      <c r="H205" s="243">
        <v>15</v>
      </c>
      <c r="I205" s="244"/>
      <c r="J205" s="240"/>
      <c r="K205" s="240"/>
      <c r="L205" s="245"/>
      <c r="M205" s="246"/>
      <c r="N205" s="247"/>
      <c r="O205" s="247"/>
      <c r="P205" s="247"/>
      <c r="Q205" s="247"/>
      <c r="R205" s="247"/>
      <c r="S205" s="247"/>
      <c r="T205" s="248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49" t="s">
        <v>131</v>
      </c>
      <c r="AU205" s="249" t="s">
        <v>80</v>
      </c>
      <c r="AV205" s="13" t="s">
        <v>80</v>
      </c>
      <c r="AW205" s="13" t="s">
        <v>33</v>
      </c>
      <c r="AX205" s="13" t="s">
        <v>78</v>
      </c>
      <c r="AY205" s="249" t="s">
        <v>117</v>
      </c>
    </row>
    <row r="206" s="2" customFormat="1" ht="16.5" customHeight="1">
      <c r="A206" s="37"/>
      <c r="B206" s="38"/>
      <c r="C206" s="250" t="s">
        <v>280</v>
      </c>
      <c r="D206" s="250" t="s">
        <v>212</v>
      </c>
      <c r="E206" s="251" t="s">
        <v>281</v>
      </c>
      <c r="F206" s="252" t="s">
        <v>282</v>
      </c>
      <c r="G206" s="253" t="s">
        <v>137</v>
      </c>
      <c r="H206" s="254">
        <v>15</v>
      </c>
      <c r="I206" s="255"/>
      <c r="J206" s="256">
        <f>ROUND(I206*H206,2)</f>
        <v>0</v>
      </c>
      <c r="K206" s="252" t="s">
        <v>19</v>
      </c>
      <c r="L206" s="257"/>
      <c r="M206" s="258" t="s">
        <v>19</v>
      </c>
      <c r="N206" s="259" t="s">
        <v>43</v>
      </c>
      <c r="O206" s="83"/>
      <c r="P206" s="230">
        <f>O206*H206</f>
        <v>0</v>
      </c>
      <c r="Q206" s="230">
        <v>0.00040000000000000002</v>
      </c>
      <c r="R206" s="230">
        <f>Q206*H206</f>
        <v>0.0060000000000000001</v>
      </c>
      <c r="S206" s="230">
        <v>0</v>
      </c>
      <c r="T206" s="231">
        <f>S206*H206</f>
        <v>0</v>
      </c>
      <c r="U206" s="37"/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  <c r="AR206" s="232" t="s">
        <v>215</v>
      </c>
      <c r="AT206" s="232" t="s">
        <v>212</v>
      </c>
      <c r="AU206" s="232" t="s">
        <v>80</v>
      </c>
      <c r="AY206" s="16" t="s">
        <v>117</v>
      </c>
      <c r="BE206" s="233">
        <f>IF(N206="základní",J206,0)</f>
        <v>0</v>
      </c>
      <c r="BF206" s="233">
        <f>IF(N206="snížená",J206,0)</f>
        <v>0</v>
      </c>
      <c r="BG206" s="233">
        <f>IF(N206="zákl. přenesená",J206,0)</f>
        <v>0</v>
      </c>
      <c r="BH206" s="233">
        <f>IF(N206="sníž. přenesená",J206,0)</f>
        <v>0</v>
      </c>
      <c r="BI206" s="233">
        <f>IF(N206="nulová",J206,0)</f>
        <v>0</v>
      </c>
      <c r="BJ206" s="16" t="s">
        <v>78</v>
      </c>
      <c r="BK206" s="233">
        <f>ROUND(I206*H206,2)</f>
        <v>0</v>
      </c>
      <c r="BL206" s="16" t="s">
        <v>179</v>
      </c>
      <c r="BM206" s="232" t="s">
        <v>283</v>
      </c>
    </row>
    <row r="207" s="2" customFormat="1">
      <c r="A207" s="37"/>
      <c r="B207" s="38"/>
      <c r="C207" s="39"/>
      <c r="D207" s="234" t="s">
        <v>127</v>
      </c>
      <c r="E207" s="39"/>
      <c r="F207" s="235" t="s">
        <v>282</v>
      </c>
      <c r="G207" s="39"/>
      <c r="H207" s="39"/>
      <c r="I207" s="141"/>
      <c r="J207" s="39"/>
      <c r="K207" s="39"/>
      <c r="L207" s="43"/>
      <c r="M207" s="236"/>
      <c r="N207" s="237"/>
      <c r="O207" s="83"/>
      <c r="P207" s="83"/>
      <c r="Q207" s="83"/>
      <c r="R207" s="83"/>
      <c r="S207" s="83"/>
      <c r="T207" s="84"/>
      <c r="U207" s="37"/>
      <c r="V207" s="37"/>
      <c r="W207" s="37"/>
      <c r="X207" s="37"/>
      <c r="Y207" s="37"/>
      <c r="Z207" s="37"/>
      <c r="AA207" s="37"/>
      <c r="AB207" s="37"/>
      <c r="AC207" s="37"/>
      <c r="AD207" s="37"/>
      <c r="AE207" s="37"/>
      <c r="AT207" s="16" t="s">
        <v>127</v>
      </c>
      <c r="AU207" s="16" t="s">
        <v>80</v>
      </c>
    </row>
    <row r="208" s="2" customFormat="1">
      <c r="A208" s="37"/>
      <c r="B208" s="38"/>
      <c r="C208" s="39"/>
      <c r="D208" s="234" t="s">
        <v>129</v>
      </c>
      <c r="E208" s="39"/>
      <c r="F208" s="238" t="s">
        <v>130</v>
      </c>
      <c r="G208" s="39"/>
      <c r="H208" s="39"/>
      <c r="I208" s="141"/>
      <c r="J208" s="39"/>
      <c r="K208" s="39"/>
      <c r="L208" s="43"/>
      <c r="M208" s="236"/>
      <c r="N208" s="237"/>
      <c r="O208" s="83"/>
      <c r="P208" s="83"/>
      <c r="Q208" s="83"/>
      <c r="R208" s="83"/>
      <c r="S208" s="83"/>
      <c r="T208" s="84"/>
      <c r="U208" s="37"/>
      <c r="V208" s="37"/>
      <c r="W208" s="37"/>
      <c r="X208" s="37"/>
      <c r="Y208" s="37"/>
      <c r="Z208" s="37"/>
      <c r="AA208" s="37"/>
      <c r="AB208" s="37"/>
      <c r="AC208" s="37"/>
      <c r="AD208" s="37"/>
      <c r="AE208" s="37"/>
      <c r="AT208" s="16" t="s">
        <v>129</v>
      </c>
      <c r="AU208" s="16" t="s">
        <v>80</v>
      </c>
    </row>
    <row r="209" s="13" customFormat="1">
      <c r="A209" s="13"/>
      <c r="B209" s="239"/>
      <c r="C209" s="240"/>
      <c r="D209" s="234" t="s">
        <v>131</v>
      </c>
      <c r="E209" s="241" t="s">
        <v>19</v>
      </c>
      <c r="F209" s="242" t="s">
        <v>279</v>
      </c>
      <c r="G209" s="240"/>
      <c r="H209" s="243">
        <v>15</v>
      </c>
      <c r="I209" s="244"/>
      <c r="J209" s="240"/>
      <c r="K209" s="240"/>
      <c r="L209" s="245"/>
      <c r="M209" s="246"/>
      <c r="N209" s="247"/>
      <c r="O209" s="247"/>
      <c r="P209" s="247"/>
      <c r="Q209" s="247"/>
      <c r="R209" s="247"/>
      <c r="S209" s="247"/>
      <c r="T209" s="248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49" t="s">
        <v>131</v>
      </c>
      <c r="AU209" s="249" t="s">
        <v>80</v>
      </c>
      <c r="AV209" s="13" t="s">
        <v>80</v>
      </c>
      <c r="AW209" s="13" t="s">
        <v>33</v>
      </c>
      <c r="AX209" s="13" t="s">
        <v>78</v>
      </c>
      <c r="AY209" s="249" t="s">
        <v>117</v>
      </c>
    </row>
    <row r="210" s="2" customFormat="1" ht="16.5" customHeight="1">
      <c r="A210" s="37"/>
      <c r="B210" s="38"/>
      <c r="C210" s="221" t="s">
        <v>284</v>
      </c>
      <c r="D210" s="221" t="s">
        <v>120</v>
      </c>
      <c r="E210" s="222" t="s">
        <v>285</v>
      </c>
      <c r="F210" s="223" t="s">
        <v>286</v>
      </c>
      <c r="G210" s="224" t="s">
        <v>137</v>
      </c>
      <c r="H210" s="225">
        <v>15</v>
      </c>
      <c r="I210" s="226"/>
      <c r="J210" s="227">
        <f>ROUND(I210*H210,2)</f>
        <v>0</v>
      </c>
      <c r="K210" s="223" t="s">
        <v>124</v>
      </c>
      <c r="L210" s="43"/>
      <c r="M210" s="228" t="s">
        <v>19</v>
      </c>
      <c r="N210" s="229" t="s">
        <v>43</v>
      </c>
      <c r="O210" s="83"/>
      <c r="P210" s="230">
        <f>O210*H210</f>
        <v>0</v>
      </c>
      <c r="Q210" s="230">
        <v>6.9999999999999994E-05</v>
      </c>
      <c r="R210" s="230">
        <f>Q210*H210</f>
        <v>0.0010499999999999999</v>
      </c>
      <c r="S210" s="230">
        <v>0</v>
      </c>
      <c r="T210" s="231">
        <f>S210*H210</f>
        <v>0</v>
      </c>
      <c r="U210" s="37"/>
      <c r="V210" s="37"/>
      <c r="W210" s="37"/>
      <c r="X210" s="37"/>
      <c r="Y210" s="37"/>
      <c r="Z210" s="37"/>
      <c r="AA210" s="37"/>
      <c r="AB210" s="37"/>
      <c r="AC210" s="37"/>
      <c r="AD210" s="37"/>
      <c r="AE210" s="37"/>
      <c r="AR210" s="232" t="s">
        <v>179</v>
      </c>
      <c r="AT210" s="232" t="s">
        <v>120</v>
      </c>
      <c r="AU210" s="232" t="s">
        <v>80</v>
      </c>
      <c r="AY210" s="16" t="s">
        <v>117</v>
      </c>
      <c r="BE210" s="233">
        <f>IF(N210="základní",J210,0)</f>
        <v>0</v>
      </c>
      <c r="BF210" s="233">
        <f>IF(N210="snížená",J210,0)</f>
        <v>0</v>
      </c>
      <c r="BG210" s="233">
        <f>IF(N210="zákl. přenesená",J210,0)</f>
        <v>0</v>
      </c>
      <c r="BH210" s="233">
        <f>IF(N210="sníž. přenesená",J210,0)</f>
        <v>0</v>
      </c>
      <c r="BI210" s="233">
        <f>IF(N210="nulová",J210,0)</f>
        <v>0</v>
      </c>
      <c r="BJ210" s="16" t="s">
        <v>78</v>
      </c>
      <c r="BK210" s="233">
        <f>ROUND(I210*H210,2)</f>
        <v>0</v>
      </c>
      <c r="BL210" s="16" t="s">
        <v>179</v>
      </c>
      <c r="BM210" s="232" t="s">
        <v>287</v>
      </c>
    </row>
    <row r="211" s="2" customFormat="1">
      <c r="A211" s="37"/>
      <c r="B211" s="38"/>
      <c r="C211" s="39"/>
      <c r="D211" s="234" t="s">
        <v>127</v>
      </c>
      <c r="E211" s="39"/>
      <c r="F211" s="235" t="s">
        <v>288</v>
      </c>
      <c r="G211" s="39"/>
      <c r="H211" s="39"/>
      <c r="I211" s="141"/>
      <c r="J211" s="39"/>
      <c r="K211" s="39"/>
      <c r="L211" s="43"/>
      <c r="M211" s="236"/>
      <c r="N211" s="237"/>
      <c r="O211" s="83"/>
      <c r="P211" s="83"/>
      <c r="Q211" s="83"/>
      <c r="R211" s="83"/>
      <c r="S211" s="83"/>
      <c r="T211" s="84"/>
      <c r="U211" s="37"/>
      <c r="V211" s="37"/>
      <c r="W211" s="37"/>
      <c r="X211" s="37"/>
      <c r="Y211" s="37"/>
      <c r="Z211" s="37"/>
      <c r="AA211" s="37"/>
      <c r="AB211" s="37"/>
      <c r="AC211" s="37"/>
      <c r="AD211" s="37"/>
      <c r="AE211" s="37"/>
      <c r="AT211" s="16" t="s">
        <v>127</v>
      </c>
      <c r="AU211" s="16" t="s">
        <v>80</v>
      </c>
    </row>
    <row r="212" s="2" customFormat="1">
      <c r="A212" s="37"/>
      <c r="B212" s="38"/>
      <c r="C212" s="39"/>
      <c r="D212" s="234" t="s">
        <v>129</v>
      </c>
      <c r="E212" s="39"/>
      <c r="F212" s="238" t="s">
        <v>130</v>
      </c>
      <c r="G212" s="39"/>
      <c r="H212" s="39"/>
      <c r="I212" s="141"/>
      <c r="J212" s="39"/>
      <c r="K212" s="39"/>
      <c r="L212" s="43"/>
      <c r="M212" s="236"/>
      <c r="N212" s="237"/>
      <c r="O212" s="83"/>
      <c r="P212" s="83"/>
      <c r="Q212" s="83"/>
      <c r="R212" s="83"/>
      <c r="S212" s="83"/>
      <c r="T212" s="84"/>
      <c r="U212" s="37"/>
      <c r="V212" s="37"/>
      <c r="W212" s="37"/>
      <c r="X212" s="37"/>
      <c r="Y212" s="37"/>
      <c r="Z212" s="37"/>
      <c r="AA212" s="37"/>
      <c r="AB212" s="37"/>
      <c r="AC212" s="37"/>
      <c r="AD212" s="37"/>
      <c r="AE212" s="37"/>
      <c r="AT212" s="16" t="s">
        <v>129</v>
      </c>
      <c r="AU212" s="16" t="s">
        <v>80</v>
      </c>
    </row>
    <row r="213" s="13" customFormat="1">
      <c r="A213" s="13"/>
      <c r="B213" s="239"/>
      <c r="C213" s="240"/>
      <c r="D213" s="234" t="s">
        <v>131</v>
      </c>
      <c r="E213" s="241" t="s">
        <v>19</v>
      </c>
      <c r="F213" s="242" t="s">
        <v>279</v>
      </c>
      <c r="G213" s="240"/>
      <c r="H213" s="243">
        <v>15</v>
      </c>
      <c r="I213" s="244"/>
      <c r="J213" s="240"/>
      <c r="K213" s="240"/>
      <c r="L213" s="245"/>
      <c r="M213" s="246"/>
      <c r="N213" s="247"/>
      <c r="O213" s="247"/>
      <c r="P213" s="247"/>
      <c r="Q213" s="247"/>
      <c r="R213" s="247"/>
      <c r="S213" s="247"/>
      <c r="T213" s="248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49" t="s">
        <v>131</v>
      </c>
      <c r="AU213" s="249" t="s">
        <v>80</v>
      </c>
      <c r="AV213" s="13" t="s">
        <v>80</v>
      </c>
      <c r="AW213" s="13" t="s">
        <v>33</v>
      </c>
      <c r="AX213" s="13" t="s">
        <v>78</v>
      </c>
      <c r="AY213" s="249" t="s">
        <v>117</v>
      </c>
    </row>
    <row r="214" s="2" customFormat="1" ht="16.5" customHeight="1">
      <c r="A214" s="37"/>
      <c r="B214" s="38"/>
      <c r="C214" s="221" t="s">
        <v>289</v>
      </c>
      <c r="D214" s="221" t="s">
        <v>120</v>
      </c>
      <c r="E214" s="222" t="s">
        <v>290</v>
      </c>
      <c r="F214" s="223" t="s">
        <v>291</v>
      </c>
      <c r="G214" s="224" t="s">
        <v>186</v>
      </c>
      <c r="H214" s="225">
        <v>9</v>
      </c>
      <c r="I214" s="226"/>
      <c r="J214" s="227">
        <f>ROUND(I214*H214,2)</f>
        <v>0</v>
      </c>
      <c r="K214" s="223" t="s">
        <v>124</v>
      </c>
      <c r="L214" s="43"/>
      <c r="M214" s="228" t="s">
        <v>19</v>
      </c>
      <c r="N214" s="229" t="s">
        <v>43</v>
      </c>
      <c r="O214" s="83"/>
      <c r="P214" s="230">
        <f>O214*H214</f>
        <v>0</v>
      </c>
      <c r="Q214" s="230">
        <v>0</v>
      </c>
      <c r="R214" s="230">
        <f>Q214*H214</f>
        <v>0</v>
      </c>
      <c r="S214" s="230">
        <v>0</v>
      </c>
      <c r="T214" s="231">
        <f>S214*H214</f>
        <v>0</v>
      </c>
      <c r="U214" s="37"/>
      <c r="V214" s="37"/>
      <c r="W214" s="37"/>
      <c r="X214" s="37"/>
      <c r="Y214" s="37"/>
      <c r="Z214" s="37"/>
      <c r="AA214" s="37"/>
      <c r="AB214" s="37"/>
      <c r="AC214" s="37"/>
      <c r="AD214" s="37"/>
      <c r="AE214" s="37"/>
      <c r="AR214" s="232" t="s">
        <v>179</v>
      </c>
      <c r="AT214" s="232" t="s">
        <v>120</v>
      </c>
      <c r="AU214" s="232" t="s">
        <v>80</v>
      </c>
      <c r="AY214" s="16" t="s">
        <v>117</v>
      </c>
      <c r="BE214" s="233">
        <f>IF(N214="základní",J214,0)</f>
        <v>0</v>
      </c>
      <c r="BF214" s="233">
        <f>IF(N214="snížená",J214,0)</f>
        <v>0</v>
      </c>
      <c r="BG214" s="233">
        <f>IF(N214="zákl. přenesená",J214,0)</f>
        <v>0</v>
      </c>
      <c r="BH214" s="233">
        <f>IF(N214="sníž. přenesená",J214,0)</f>
        <v>0</v>
      </c>
      <c r="BI214" s="233">
        <f>IF(N214="nulová",J214,0)</f>
        <v>0</v>
      </c>
      <c r="BJ214" s="16" t="s">
        <v>78</v>
      </c>
      <c r="BK214" s="233">
        <f>ROUND(I214*H214,2)</f>
        <v>0</v>
      </c>
      <c r="BL214" s="16" t="s">
        <v>179</v>
      </c>
      <c r="BM214" s="232" t="s">
        <v>292</v>
      </c>
    </row>
    <row r="215" s="2" customFormat="1">
      <c r="A215" s="37"/>
      <c r="B215" s="38"/>
      <c r="C215" s="39"/>
      <c r="D215" s="234" t="s">
        <v>127</v>
      </c>
      <c r="E215" s="39"/>
      <c r="F215" s="235" t="s">
        <v>293</v>
      </c>
      <c r="G215" s="39"/>
      <c r="H215" s="39"/>
      <c r="I215" s="141"/>
      <c r="J215" s="39"/>
      <c r="K215" s="39"/>
      <c r="L215" s="43"/>
      <c r="M215" s="236"/>
      <c r="N215" s="237"/>
      <c r="O215" s="83"/>
      <c r="P215" s="83"/>
      <c r="Q215" s="83"/>
      <c r="R215" s="83"/>
      <c r="S215" s="83"/>
      <c r="T215" s="84"/>
      <c r="U215" s="37"/>
      <c r="V215" s="37"/>
      <c r="W215" s="37"/>
      <c r="X215" s="37"/>
      <c r="Y215" s="37"/>
      <c r="Z215" s="37"/>
      <c r="AA215" s="37"/>
      <c r="AB215" s="37"/>
      <c r="AC215" s="37"/>
      <c r="AD215" s="37"/>
      <c r="AE215" s="37"/>
      <c r="AT215" s="16" t="s">
        <v>127</v>
      </c>
      <c r="AU215" s="16" t="s">
        <v>80</v>
      </c>
    </row>
    <row r="216" s="2" customFormat="1">
      <c r="A216" s="37"/>
      <c r="B216" s="38"/>
      <c r="C216" s="39"/>
      <c r="D216" s="234" t="s">
        <v>129</v>
      </c>
      <c r="E216" s="39"/>
      <c r="F216" s="238" t="s">
        <v>130</v>
      </c>
      <c r="G216" s="39"/>
      <c r="H216" s="39"/>
      <c r="I216" s="141"/>
      <c r="J216" s="39"/>
      <c r="K216" s="39"/>
      <c r="L216" s="43"/>
      <c r="M216" s="236"/>
      <c r="N216" s="237"/>
      <c r="O216" s="83"/>
      <c r="P216" s="83"/>
      <c r="Q216" s="83"/>
      <c r="R216" s="83"/>
      <c r="S216" s="83"/>
      <c r="T216" s="84"/>
      <c r="U216" s="37"/>
      <c r="V216" s="37"/>
      <c r="W216" s="37"/>
      <c r="X216" s="37"/>
      <c r="Y216" s="37"/>
      <c r="Z216" s="37"/>
      <c r="AA216" s="37"/>
      <c r="AB216" s="37"/>
      <c r="AC216" s="37"/>
      <c r="AD216" s="37"/>
      <c r="AE216" s="37"/>
      <c r="AT216" s="16" t="s">
        <v>129</v>
      </c>
      <c r="AU216" s="16" t="s">
        <v>80</v>
      </c>
    </row>
    <row r="217" s="13" customFormat="1">
      <c r="A217" s="13"/>
      <c r="B217" s="239"/>
      <c r="C217" s="240"/>
      <c r="D217" s="234" t="s">
        <v>131</v>
      </c>
      <c r="E217" s="241" t="s">
        <v>19</v>
      </c>
      <c r="F217" s="242" t="s">
        <v>257</v>
      </c>
      <c r="G217" s="240"/>
      <c r="H217" s="243">
        <v>9</v>
      </c>
      <c r="I217" s="244"/>
      <c r="J217" s="240"/>
      <c r="K217" s="240"/>
      <c r="L217" s="245"/>
      <c r="M217" s="246"/>
      <c r="N217" s="247"/>
      <c r="O217" s="247"/>
      <c r="P217" s="247"/>
      <c r="Q217" s="247"/>
      <c r="R217" s="247"/>
      <c r="S217" s="247"/>
      <c r="T217" s="248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49" t="s">
        <v>131</v>
      </c>
      <c r="AU217" s="249" t="s">
        <v>80</v>
      </c>
      <c r="AV217" s="13" t="s">
        <v>80</v>
      </c>
      <c r="AW217" s="13" t="s">
        <v>33</v>
      </c>
      <c r="AX217" s="13" t="s">
        <v>78</v>
      </c>
      <c r="AY217" s="249" t="s">
        <v>117</v>
      </c>
    </row>
    <row r="218" s="2" customFormat="1" ht="16.5" customHeight="1">
      <c r="A218" s="37"/>
      <c r="B218" s="38"/>
      <c r="C218" s="221" t="s">
        <v>215</v>
      </c>
      <c r="D218" s="221" t="s">
        <v>120</v>
      </c>
      <c r="E218" s="222" t="s">
        <v>294</v>
      </c>
      <c r="F218" s="223" t="s">
        <v>295</v>
      </c>
      <c r="G218" s="224" t="s">
        <v>186</v>
      </c>
      <c r="H218" s="225">
        <v>9</v>
      </c>
      <c r="I218" s="226"/>
      <c r="J218" s="227">
        <f>ROUND(I218*H218,2)</f>
        <v>0</v>
      </c>
      <c r="K218" s="223" t="s">
        <v>124</v>
      </c>
      <c r="L218" s="43"/>
      <c r="M218" s="228" t="s">
        <v>19</v>
      </c>
      <c r="N218" s="229" t="s">
        <v>43</v>
      </c>
      <c r="O218" s="83"/>
      <c r="P218" s="230">
        <f>O218*H218</f>
        <v>0</v>
      </c>
      <c r="Q218" s="230">
        <v>0.00012999999999999999</v>
      </c>
      <c r="R218" s="230">
        <f>Q218*H218</f>
        <v>0.0011699999999999998</v>
      </c>
      <c r="S218" s="230">
        <v>0</v>
      </c>
      <c r="T218" s="231">
        <f>S218*H218</f>
        <v>0</v>
      </c>
      <c r="U218" s="37"/>
      <c r="V218" s="37"/>
      <c r="W218" s="37"/>
      <c r="X218" s="37"/>
      <c r="Y218" s="37"/>
      <c r="Z218" s="37"/>
      <c r="AA218" s="37"/>
      <c r="AB218" s="37"/>
      <c r="AC218" s="37"/>
      <c r="AD218" s="37"/>
      <c r="AE218" s="37"/>
      <c r="AR218" s="232" t="s">
        <v>179</v>
      </c>
      <c r="AT218" s="232" t="s">
        <v>120</v>
      </c>
      <c r="AU218" s="232" t="s">
        <v>80</v>
      </c>
      <c r="AY218" s="16" t="s">
        <v>117</v>
      </c>
      <c r="BE218" s="233">
        <f>IF(N218="základní",J218,0)</f>
        <v>0</v>
      </c>
      <c r="BF218" s="233">
        <f>IF(N218="snížená",J218,0)</f>
        <v>0</v>
      </c>
      <c r="BG218" s="233">
        <f>IF(N218="zákl. přenesená",J218,0)</f>
        <v>0</v>
      </c>
      <c r="BH218" s="233">
        <f>IF(N218="sníž. přenesená",J218,0)</f>
        <v>0</v>
      </c>
      <c r="BI218" s="233">
        <f>IF(N218="nulová",J218,0)</f>
        <v>0</v>
      </c>
      <c r="BJ218" s="16" t="s">
        <v>78</v>
      </c>
      <c r="BK218" s="233">
        <f>ROUND(I218*H218,2)</f>
        <v>0</v>
      </c>
      <c r="BL218" s="16" t="s">
        <v>179</v>
      </c>
      <c r="BM218" s="232" t="s">
        <v>296</v>
      </c>
    </row>
    <row r="219" s="2" customFormat="1">
      <c r="A219" s="37"/>
      <c r="B219" s="38"/>
      <c r="C219" s="39"/>
      <c r="D219" s="234" t="s">
        <v>127</v>
      </c>
      <c r="E219" s="39"/>
      <c r="F219" s="235" t="s">
        <v>297</v>
      </c>
      <c r="G219" s="39"/>
      <c r="H219" s="39"/>
      <c r="I219" s="141"/>
      <c r="J219" s="39"/>
      <c r="K219" s="39"/>
      <c r="L219" s="43"/>
      <c r="M219" s="236"/>
      <c r="N219" s="237"/>
      <c r="O219" s="83"/>
      <c r="P219" s="83"/>
      <c r="Q219" s="83"/>
      <c r="R219" s="83"/>
      <c r="S219" s="83"/>
      <c r="T219" s="84"/>
      <c r="U219" s="37"/>
      <c r="V219" s="37"/>
      <c r="W219" s="37"/>
      <c r="X219" s="37"/>
      <c r="Y219" s="37"/>
      <c r="Z219" s="37"/>
      <c r="AA219" s="37"/>
      <c r="AB219" s="37"/>
      <c r="AC219" s="37"/>
      <c r="AD219" s="37"/>
      <c r="AE219" s="37"/>
      <c r="AT219" s="16" t="s">
        <v>127</v>
      </c>
      <c r="AU219" s="16" t="s">
        <v>80</v>
      </c>
    </row>
    <row r="220" s="2" customFormat="1">
      <c r="A220" s="37"/>
      <c r="B220" s="38"/>
      <c r="C220" s="39"/>
      <c r="D220" s="234" t="s">
        <v>129</v>
      </c>
      <c r="E220" s="39"/>
      <c r="F220" s="238" t="s">
        <v>130</v>
      </c>
      <c r="G220" s="39"/>
      <c r="H220" s="39"/>
      <c r="I220" s="141"/>
      <c r="J220" s="39"/>
      <c r="K220" s="39"/>
      <c r="L220" s="43"/>
      <c r="M220" s="236"/>
      <c r="N220" s="237"/>
      <c r="O220" s="83"/>
      <c r="P220" s="83"/>
      <c r="Q220" s="83"/>
      <c r="R220" s="83"/>
      <c r="S220" s="83"/>
      <c r="T220" s="84"/>
      <c r="U220" s="37"/>
      <c r="V220" s="37"/>
      <c r="W220" s="37"/>
      <c r="X220" s="37"/>
      <c r="Y220" s="37"/>
      <c r="Z220" s="37"/>
      <c r="AA220" s="37"/>
      <c r="AB220" s="37"/>
      <c r="AC220" s="37"/>
      <c r="AD220" s="37"/>
      <c r="AE220" s="37"/>
      <c r="AT220" s="16" t="s">
        <v>129</v>
      </c>
      <c r="AU220" s="16" t="s">
        <v>80</v>
      </c>
    </row>
    <row r="221" s="13" customFormat="1">
      <c r="A221" s="13"/>
      <c r="B221" s="239"/>
      <c r="C221" s="240"/>
      <c r="D221" s="234" t="s">
        <v>131</v>
      </c>
      <c r="E221" s="241" t="s">
        <v>19</v>
      </c>
      <c r="F221" s="242" t="s">
        <v>257</v>
      </c>
      <c r="G221" s="240"/>
      <c r="H221" s="243">
        <v>9</v>
      </c>
      <c r="I221" s="244"/>
      <c r="J221" s="240"/>
      <c r="K221" s="240"/>
      <c r="L221" s="245"/>
      <c r="M221" s="246"/>
      <c r="N221" s="247"/>
      <c r="O221" s="247"/>
      <c r="P221" s="247"/>
      <c r="Q221" s="247"/>
      <c r="R221" s="247"/>
      <c r="S221" s="247"/>
      <c r="T221" s="248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49" t="s">
        <v>131</v>
      </c>
      <c r="AU221" s="249" t="s">
        <v>80</v>
      </c>
      <c r="AV221" s="13" t="s">
        <v>80</v>
      </c>
      <c r="AW221" s="13" t="s">
        <v>33</v>
      </c>
      <c r="AX221" s="13" t="s">
        <v>78</v>
      </c>
      <c r="AY221" s="249" t="s">
        <v>117</v>
      </c>
    </row>
    <row r="222" s="2" customFormat="1" ht="16.5" customHeight="1">
      <c r="A222" s="37"/>
      <c r="B222" s="38"/>
      <c r="C222" s="221" t="s">
        <v>298</v>
      </c>
      <c r="D222" s="221" t="s">
        <v>120</v>
      </c>
      <c r="E222" s="222" t="s">
        <v>299</v>
      </c>
      <c r="F222" s="223" t="s">
        <v>300</v>
      </c>
      <c r="G222" s="224" t="s">
        <v>186</v>
      </c>
      <c r="H222" s="225">
        <v>9</v>
      </c>
      <c r="I222" s="226"/>
      <c r="J222" s="227">
        <f>ROUND(I222*H222,2)</f>
        <v>0</v>
      </c>
      <c r="K222" s="223" t="s">
        <v>124</v>
      </c>
      <c r="L222" s="43"/>
      <c r="M222" s="228" t="s">
        <v>19</v>
      </c>
      <c r="N222" s="229" t="s">
        <v>43</v>
      </c>
      <c r="O222" s="83"/>
      <c r="P222" s="230">
        <f>O222*H222</f>
        <v>0</v>
      </c>
      <c r="Q222" s="230">
        <v>2.0000000000000002E-05</v>
      </c>
      <c r="R222" s="230">
        <f>Q222*H222</f>
        <v>0.00018000000000000001</v>
      </c>
      <c r="S222" s="230">
        <v>0</v>
      </c>
      <c r="T222" s="231">
        <f>S222*H222</f>
        <v>0</v>
      </c>
      <c r="U222" s="37"/>
      <c r="V222" s="37"/>
      <c r="W222" s="37"/>
      <c r="X222" s="37"/>
      <c r="Y222" s="37"/>
      <c r="Z222" s="37"/>
      <c r="AA222" s="37"/>
      <c r="AB222" s="37"/>
      <c r="AC222" s="37"/>
      <c r="AD222" s="37"/>
      <c r="AE222" s="37"/>
      <c r="AR222" s="232" t="s">
        <v>179</v>
      </c>
      <c r="AT222" s="232" t="s">
        <v>120</v>
      </c>
      <c r="AU222" s="232" t="s">
        <v>80</v>
      </c>
      <c r="AY222" s="16" t="s">
        <v>117</v>
      </c>
      <c r="BE222" s="233">
        <f>IF(N222="základní",J222,0)</f>
        <v>0</v>
      </c>
      <c r="BF222" s="233">
        <f>IF(N222="snížená",J222,0)</f>
        <v>0</v>
      </c>
      <c r="BG222" s="233">
        <f>IF(N222="zákl. přenesená",J222,0)</f>
        <v>0</v>
      </c>
      <c r="BH222" s="233">
        <f>IF(N222="sníž. přenesená",J222,0)</f>
        <v>0</v>
      </c>
      <c r="BI222" s="233">
        <f>IF(N222="nulová",J222,0)</f>
        <v>0</v>
      </c>
      <c r="BJ222" s="16" t="s">
        <v>78</v>
      </c>
      <c r="BK222" s="233">
        <f>ROUND(I222*H222,2)</f>
        <v>0</v>
      </c>
      <c r="BL222" s="16" t="s">
        <v>179</v>
      </c>
      <c r="BM222" s="232" t="s">
        <v>301</v>
      </c>
    </row>
    <row r="223" s="2" customFormat="1">
      <c r="A223" s="37"/>
      <c r="B223" s="38"/>
      <c r="C223" s="39"/>
      <c r="D223" s="234" t="s">
        <v>127</v>
      </c>
      <c r="E223" s="39"/>
      <c r="F223" s="235" t="s">
        <v>302</v>
      </c>
      <c r="G223" s="39"/>
      <c r="H223" s="39"/>
      <c r="I223" s="141"/>
      <c r="J223" s="39"/>
      <c r="K223" s="39"/>
      <c r="L223" s="43"/>
      <c r="M223" s="236"/>
      <c r="N223" s="237"/>
      <c r="O223" s="83"/>
      <c r="P223" s="83"/>
      <c r="Q223" s="83"/>
      <c r="R223" s="83"/>
      <c r="S223" s="83"/>
      <c r="T223" s="84"/>
      <c r="U223" s="37"/>
      <c r="V223" s="37"/>
      <c r="W223" s="37"/>
      <c r="X223" s="37"/>
      <c r="Y223" s="37"/>
      <c r="Z223" s="37"/>
      <c r="AA223" s="37"/>
      <c r="AB223" s="37"/>
      <c r="AC223" s="37"/>
      <c r="AD223" s="37"/>
      <c r="AE223" s="37"/>
      <c r="AT223" s="16" t="s">
        <v>127</v>
      </c>
      <c r="AU223" s="16" t="s">
        <v>80</v>
      </c>
    </row>
    <row r="224" s="2" customFormat="1">
      <c r="A224" s="37"/>
      <c r="B224" s="38"/>
      <c r="C224" s="39"/>
      <c r="D224" s="234" t="s">
        <v>129</v>
      </c>
      <c r="E224" s="39"/>
      <c r="F224" s="238" t="s">
        <v>130</v>
      </c>
      <c r="G224" s="39"/>
      <c r="H224" s="39"/>
      <c r="I224" s="141"/>
      <c r="J224" s="39"/>
      <c r="K224" s="39"/>
      <c r="L224" s="43"/>
      <c r="M224" s="236"/>
      <c r="N224" s="237"/>
      <c r="O224" s="83"/>
      <c r="P224" s="83"/>
      <c r="Q224" s="83"/>
      <c r="R224" s="83"/>
      <c r="S224" s="83"/>
      <c r="T224" s="84"/>
      <c r="U224" s="37"/>
      <c r="V224" s="37"/>
      <c r="W224" s="37"/>
      <c r="X224" s="37"/>
      <c r="Y224" s="37"/>
      <c r="Z224" s="37"/>
      <c r="AA224" s="37"/>
      <c r="AB224" s="37"/>
      <c r="AC224" s="37"/>
      <c r="AD224" s="37"/>
      <c r="AE224" s="37"/>
      <c r="AT224" s="16" t="s">
        <v>129</v>
      </c>
      <c r="AU224" s="16" t="s">
        <v>80</v>
      </c>
    </row>
    <row r="225" s="13" customFormat="1">
      <c r="A225" s="13"/>
      <c r="B225" s="239"/>
      <c r="C225" s="240"/>
      <c r="D225" s="234" t="s">
        <v>131</v>
      </c>
      <c r="E225" s="241" t="s">
        <v>19</v>
      </c>
      <c r="F225" s="242" t="s">
        <v>257</v>
      </c>
      <c r="G225" s="240"/>
      <c r="H225" s="243">
        <v>9</v>
      </c>
      <c r="I225" s="244"/>
      <c r="J225" s="240"/>
      <c r="K225" s="240"/>
      <c r="L225" s="245"/>
      <c r="M225" s="246"/>
      <c r="N225" s="247"/>
      <c r="O225" s="247"/>
      <c r="P225" s="247"/>
      <c r="Q225" s="247"/>
      <c r="R225" s="247"/>
      <c r="S225" s="247"/>
      <c r="T225" s="248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49" t="s">
        <v>131</v>
      </c>
      <c r="AU225" s="249" t="s">
        <v>80</v>
      </c>
      <c r="AV225" s="13" t="s">
        <v>80</v>
      </c>
      <c r="AW225" s="13" t="s">
        <v>33</v>
      </c>
      <c r="AX225" s="13" t="s">
        <v>78</v>
      </c>
      <c r="AY225" s="249" t="s">
        <v>117</v>
      </c>
    </row>
    <row r="226" s="2" customFormat="1" ht="16.5" customHeight="1">
      <c r="A226" s="37"/>
      <c r="B226" s="38"/>
      <c r="C226" s="250" t="s">
        <v>303</v>
      </c>
      <c r="D226" s="250" t="s">
        <v>212</v>
      </c>
      <c r="E226" s="251" t="s">
        <v>304</v>
      </c>
      <c r="F226" s="252" t="s">
        <v>305</v>
      </c>
      <c r="G226" s="253" t="s">
        <v>186</v>
      </c>
      <c r="H226" s="254">
        <v>9</v>
      </c>
      <c r="I226" s="255"/>
      <c r="J226" s="256">
        <f>ROUND(I226*H226,2)</f>
        <v>0</v>
      </c>
      <c r="K226" s="252" t="s">
        <v>19</v>
      </c>
      <c r="L226" s="257"/>
      <c r="M226" s="258" t="s">
        <v>19</v>
      </c>
      <c r="N226" s="259" t="s">
        <v>43</v>
      </c>
      <c r="O226" s="83"/>
      <c r="P226" s="230">
        <f>O226*H226</f>
        <v>0</v>
      </c>
      <c r="Q226" s="230">
        <v>0.00029999999999999997</v>
      </c>
      <c r="R226" s="230">
        <f>Q226*H226</f>
        <v>0.0026999999999999997</v>
      </c>
      <c r="S226" s="230">
        <v>0</v>
      </c>
      <c r="T226" s="231">
        <f>S226*H226</f>
        <v>0</v>
      </c>
      <c r="U226" s="37"/>
      <c r="V226" s="37"/>
      <c r="W226" s="37"/>
      <c r="X226" s="37"/>
      <c r="Y226" s="37"/>
      <c r="Z226" s="37"/>
      <c r="AA226" s="37"/>
      <c r="AB226" s="37"/>
      <c r="AC226" s="37"/>
      <c r="AD226" s="37"/>
      <c r="AE226" s="37"/>
      <c r="AR226" s="232" t="s">
        <v>215</v>
      </c>
      <c r="AT226" s="232" t="s">
        <v>212</v>
      </c>
      <c r="AU226" s="232" t="s">
        <v>80</v>
      </c>
      <c r="AY226" s="16" t="s">
        <v>117</v>
      </c>
      <c r="BE226" s="233">
        <f>IF(N226="základní",J226,0)</f>
        <v>0</v>
      </c>
      <c r="BF226" s="233">
        <f>IF(N226="snížená",J226,0)</f>
        <v>0</v>
      </c>
      <c r="BG226" s="233">
        <f>IF(N226="zákl. přenesená",J226,0)</f>
        <v>0</v>
      </c>
      <c r="BH226" s="233">
        <f>IF(N226="sníž. přenesená",J226,0)</f>
        <v>0</v>
      </c>
      <c r="BI226" s="233">
        <f>IF(N226="nulová",J226,0)</f>
        <v>0</v>
      </c>
      <c r="BJ226" s="16" t="s">
        <v>78</v>
      </c>
      <c r="BK226" s="233">
        <f>ROUND(I226*H226,2)</f>
        <v>0</v>
      </c>
      <c r="BL226" s="16" t="s">
        <v>179</v>
      </c>
      <c r="BM226" s="232" t="s">
        <v>306</v>
      </c>
    </row>
    <row r="227" s="2" customFormat="1">
      <c r="A227" s="37"/>
      <c r="B227" s="38"/>
      <c r="C227" s="39"/>
      <c r="D227" s="234" t="s">
        <v>127</v>
      </c>
      <c r="E227" s="39"/>
      <c r="F227" s="235" t="s">
        <v>305</v>
      </c>
      <c r="G227" s="39"/>
      <c r="H227" s="39"/>
      <c r="I227" s="141"/>
      <c r="J227" s="39"/>
      <c r="K227" s="39"/>
      <c r="L227" s="43"/>
      <c r="M227" s="236"/>
      <c r="N227" s="237"/>
      <c r="O227" s="83"/>
      <c r="P227" s="83"/>
      <c r="Q227" s="83"/>
      <c r="R227" s="83"/>
      <c r="S227" s="83"/>
      <c r="T227" s="84"/>
      <c r="U227" s="37"/>
      <c r="V227" s="37"/>
      <c r="W227" s="37"/>
      <c r="X227" s="37"/>
      <c r="Y227" s="37"/>
      <c r="Z227" s="37"/>
      <c r="AA227" s="37"/>
      <c r="AB227" s="37"/>
      <c r="AC227" s="37"/>
      <c r="AD227" s="37"/>
      <c r="AE227" s="37"/>
      <c r="AT227" s="16" t="s">
        <v>127</v>
      </c>
      <c r="AU227" s="16" t="s">
        <v>80</v>
      </c>
    </row>
    <row r="228" s="2" customFormat="1">
      <c r="A228" s="37"/>
      <c r="B228" s="38"/>
      <c r="C228" s="39"/>
      <c r="D228" s="234" t="s">
        <v>129</v>
      </c>
      <c r="E228" s="39"/>
      <c r="F228" s="238" t="s">
        <v>130</v>
      </c>
      <c r="G228" s="39"/>
      <c r="H228" s="39"/>
      <c r="I228" s="141"/>
      <c r="J228" s="39"/>
      <c r="K228" s="39"/>
      <c r="L228" s="43"/>
      <c r="M228" s="236"/>
      <c r="N228" s="237"/>
      <c r="O228" s="83"/>
      <c r="P228" s="83"/>
      <c r="Q228" s="83"/>
      <c r="R228" s="83"/>
      <c r="S228" s="83"/>
      <c r="T228" s="84"/>
      <c r="U228" s="37"/>
      <c r="V228" s="37"/>
      <c r="W228" s="37"/>
      <c r="X228" s="37"/>
      <c r="Y228" s="37"/>
      <c r="Z228" s="37"/>
      <c r="AA228" s="37"/>
      <c r="AB228" s="37"/>
      <c r="AC228" s="37"/>
      <c r="AD228" s="37"/>
      <c r="AE228" s="37"/>
      <c r="AT228" s="16" t="s">
        <v>129</v>
      </c>
      <c r="AU228" s="16" t="s">
        <v>80</v>
      </c>
    </row>
    <row r="229" s="13" customFormat="1">
      <c r="A229" s="13"/>
      <c r="B229" s="239"/>
      <c r="C229" s="240"/>
      <c r="D229" s="234" t="s">
        <v>131</v>
      </c>
      <c r="E229" s="241" t="s">
        <v>19</v>
      </c>
      <c r="F229" s="242" t="s">
        <v>257</v>
      </c>
      <c r="G229" s="240"/>
      <c r="H229" s="243">
        <v>9</v>
      </c>
      <c r="I229" s="244"/>
      <c r="J229" s="240"/>
      <c r="K229" s="240"/>
      <c r="L229" s="245"/>
      <c r="M229" s="246"/>
      <c r="N229" s="247"/>
      <c r="O229" s="247"/>
      <c r="P229" s="247"/>
      <c r="Q229" s="247"/>
      <c r="R229" s="247"/>
      <c r="S229" s="247"/>
      <c r="T229" s="248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49" t="s">
        <v>131</v>
      </c>
      <c r="AU229" s="249" t="s">
        <v>80</v>
      </c>
      <c r="AV229" s="13" t="s">
        <v>80</v>
      </c>
      <c r="AW229" s="13" t="s">
        <v>33</v>
      </c>
      <c r="AX229" s="13" t="s">
        <v>78</v>
      </c>
      <c r="AY229" s="249" t="s">
        <v>117</v>
      </c>
    </row>
    <row r="230" s="2" customFormat="1" ht="16.5" customHeight="1">
      <c r="A230" s="37"/>
      <c r="B230" s="38"/>
      <c r="C230" s="221" t="s">
        <v>307</v>
      </c>
      <c r="D230" s="221" t="s">
        <v>120</v>
      </c>
      <c r="E230" s="222" t="s">
        <v>308</v>
      </c>
      <c r="F230" s="223" t="s">
        <v>309</v>
      </c>
      <c r="G230" s="224" t="s">
        <v>137</v>
      </c>
      <c r="H230" s="225">
        <v>15</v>
      </c>
      <c r="I230" s="226"/>
      <c r="J230" s="227">
        <f>ROUND(I230*H230,2)</f>
        <v>0</v>
      </c>
      <c r="K230" s="223" t="s">
        <v>124</v>
      </c>
      <c r="L230" s="43"/>
      <c r="M230" s="228" t="s">
        <v>19</v>
      </c>
      <c r="N230" s="229" t="s">
        <v>43</v>
      </c>
      <c r="O230" s="83"/>
      <c r="P230" s="230">
        <f>O230*H230</f>
        <v>0</v>
      </c>
      <c r="Q230" s="230">
        <v>0.00040000000000000002</v>
      </c>
      <c r="R230" s="230">
        <f>Q230*H230</f>
        <v>0.0060000000000000001</v>
      </c>
      <c r="S230" s="230">
        <v>0</v>
      </c>
      <c r="T230" s="231">
        <f>S230*H230</f>
        <v>0</v>
      </c>
      <c r="U230" s="37"/>
      <c r="V230" s="37"/>
      <c r="W230" s="37"/>
      <c r="X230" s="37"/>
      <c r="Y230" s="37"/>
      <c r="Z230" s="37"/>
      <c r="AA230" s="37"/>
      <c r="AB230" s="37"/>
      <c r="AC230" s="37"/>
      <c r="AD230" s="37"/>
      <c r="AE230" s="37"/>
      <c r="AR230" s="232" t="s">
        <v>179</v>
      </c>
      <c r="AT230" s="232" t="s">
        <v>120</v>
      </c>
      <c r="AU230" s="232" t="s">
        <v>80</v>
      </c>
      <c r="AY230" s="16" t="s">
        <v>117</v>
      </c>
      <c r="BE230" s="233">
        <f>IF(N230="základní",J230,0)</f>
        <v>0</v>
      </c>
      <c r="BF230" s="233">
        <f>IF(N230="snížená",J230,0)</f>
        <v>0</v>
      </c>
      <c r="BG230" s="233">
        <f>IF(N230="zákl. přenesená",J230,0)</f>
        <v>0</v>
      </c>
      <c r="BH230" s="233">
        <f>IF(N230="sníž. přenesená",J230,0)</f>
        <v>0</v>
      </c>
      <c r="BI230" s="233">
        <f>IF(N230="nulová",J230,0)</f>
        <v>0</v>
      </c>
      <c r="BJ230" s="16" t="s">
        <v>78</v>
      </c>
      <c r="BK230" s="233">
        <f>ROUND(I230*H230,2)</f>
        <v>0</v>
      </c>
      <c r="BL230" s="16" t="s">
        <v>179</v>
      </c>
      <c r="BM230" s="232" t="s">
        <v>310</v>
      </c>
    </row>
    <row r="231" s="2" customFormat="1">
      <c r="A231" s="37"/>
      <c r="B231" s="38"/>
      <c r="C231" s="39"/>
      <c r="D231" s="234" t="s">
        <v>127</v>
      </c>
      <c r="E231" s="39"/>
      <c r="F231" s="235" t="s">
        <v>311</v>
      </c>
      <c r="G231" s="39"/>
      <c r="H231" s="39"/>
      <c r="I231" s="141"/>
      <c r="J231" s="39"/>
      <c r="K231" s="39"/>
      <c r="L231" s="43"/>
      <c r="M231" s="236"/>
      <c r="N231" s="237"/>
      <c r="O231" s="83"/>
      <c r="P231" s="83"/>
      <c r="Q231" s="83"/>
      <c r="R231" s="83"/>
      <c r="S231" s="83"/>
      <c r="T231" s="84"/>
      <c r="U231" s="37"/>
      <c r="V231" s="37"/>
      <c r="W231" s="37"/>
      <c r="X231" s="37"/>
      <c r="Y231" s="37"/>
      <c r="Z231" s="37"/>
      <c r="AA231" s="37"/>
      <c r="AB231" s="37"/>
      <c r="AC231" s="37"/>
      <c r="AD231" s="37"/>
      <c r="AE231" s="37"/>
      <c r="AT231" s="16" t="s">
        <v>127</v>
      </c>
      <c r="AU231" s="16" t="s">
        <v>80</v>
      </c>
    </row>
    <row r="232" s="2" customFormat="1">
      <c r="A232" s="37"/>
      <c r="B232" s="38"/>
      <c r="C232" s="39"/>
      <c r="D232" s="234" t="s">
        <v>129</v>
      </c>
      <c r="E232" s="39"/>
      <c r="F232" s="238" t="s">
        <v>130</v>
      </c>
      <c r="G232" s="39"/>
      <c r="H232" s="39"/>
      <c r="I232" s="141"/>
      <c r="J232" s="39"/>
      <c r="K232" s="39"/>
      <c r="L232" s="43"/>
      <c r="M232" s="236"/>
      <c r="N232" s="237"/>
      <c r="O232" s="83"/>
      <c r="P232" s="83"/>
      <c r="Q232" s="83"/>
      <c r="R232" s="83"/>
      <c r="S232" s="83"/>
      <c r="T232" s="84"/>
      <c r="U232" s="37"/>
      <c r="V232" s="37"/>
      <c r="W232" s="37"/>
      <c r="X232" s="37"/>
      <c r="Y232" s="37"/>
      <c r="Z232" s="37"/>
      <c r="AA232" s="37"/>
      <c r="AB232" s="37"/>
      <c r="AC232" s="37"/>
      <c r="AD232" s="37"/>
      <c r="AE232" s="37"/>
      <c r="AT232" s="16" t="s">
        <v>129</v>
      </c>
      <c r="AU232" s="16" t="s">
        <v>80</v>
      </c>
    </row>
    <row r="233" s="13" customFormat="1">
      <c r="A233" s="13"/>
      <c r="B233" s="239"/>
      <c r="C233" s="240"/>
      <c r="D233" s="234" t="s">
        <v>131</v>
      </c>
      <c r="E233" s="241" t="s">
        <v>19</v>
      </c>
      <c r="F233" s="242" t="s">
        <v>279</v>
      </c>
      <c r="G233" s="240"/>
      <c r="H233" s="243">
        <v>15</v>
      </c>
      <c r="I233" s="244"/>
      <c r="J233" s="240"/>
      <c r="K233" s="240"/>
      <c r="L233" s="245"/>
      <c r="M233" s="246"/>
      <c r="N233" s="247"/>
      <c r="O233" s="247"/>
      <c r="P233" s="247"/>
      <c r="Q233" s="247"/>
      <c r="R233" s="247"/>
      <c r="S233" s="247"/>
      <c r="T233" s="248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49" t="s">
        <v>131</v>
      </c>
      <c r="AU233" s="249" t="s">
        <v>80</v>
      </c>
      <c r="AV233" s="13" t="s">
        <v>80</v>
      </c>
      <c r="AW233" s="13" t="s">
        <v>33</v>
      </c>
      <c r="AX233" s="13" t="s">
        <v>78</v>
      </c>
      <c r="AY233" s="249" t="s">
        <v>117</v>
      </c>
    </row>
    <row r="234" s="2" customFormat="1" ht="16.5" customHeight="1">
      <c r="A234" s="37"/>
      <c r="B234" s="38"/>
      <c r="C234" s="221" t="s">
        <v>221</v>
      </c>
      <c r="D234" s="221" t="s">
        <v>120</v>
      </c>
      <c r="E234" s="222" t="s">
        <v>312</v>
      </c>
      <c r="F234" s="223" t="s">
        <v>313</v>
      </c>
      <c r="G234" s="224" t="s">
        <v>137</v>
      </c>
      <c r="H234" s="225">
        <v>15</v>
      </c>
      <c r="I234" s="226"/>
      <c r="J234" s="227">
        <f>ROUND(I234*H234,2)</f>
        <v>0</v>
      </c>
      <c r="K234" s="223" t="s">
        <v>124</v>
      </c>
      <c r="L234" s="43"/>
      <c r="M234" s="228" t="s">
        <v>19</v>
      </c>
      <c r="N234" s="229" t="s">
        <v>43</v>
      </c>
      <c r="O234" s="83"/>
      <c r="P234" s="230">
        <f>O234*H234</f>
        <v>0</v>
      </c>
      <c r="Q234" s="230">
        <v>1.0000000000000001E-05</v>
      </c>
      <c r="R234" s="230">
        <f>Q234*H234</f>
        <v>0.00015000000000000001</v>
      </c>
      <c r="S234" s="230">
        <v>0</v>
      </c>
      <c r="T234" s="231">
        <f>S234*H234</f>
        <v>0</v>
      </c>
      <c r="U234" s="37"/>
      <c r="V234" s="37"/>
      <c r="W234" s="37"/>
      <c r="X234" s="37"/>
      <c r="Y234" s="37"/>
      <c r="Z234" s="37"/>
      <c r="AA234" s="37"/>
      <c r="AB234" s="37"/>
      <c r="AC234" s="37"/>
      <c r="AD234" s="37"/>
      <c r="AE234" s="37"/>
      <c r="AR234" s="232" t="s">
        <v>179</v>
      </c>
      <c r="AT234" s="232" t="s">
        <v>120</v>
      </c>
      <c r="AU234" s="232" t="s">
        <v>80</v>
      </c>
      <c r="AY234" s="16" t="s">
        <v>117</v>
      </c>
      <c r="BE234" s="233">
        <f>IF(N234="základní",J234,0)</f>
        <v>0</v>
      </c>
      <c r="BF234" s="233">
        <f>IF(N234="snížená",J234,0)</f>
        <v>0</v>
      </c>
      <c r="BG234" s="233">
        <f>IF(N234="zákl. přenesená",J234,0)</f>
        <v>0</v>
      </c>
      <c r="BH234" s="233">
        <f>IF(N234="sníž. přenesená",J234,0)</f>
        <v>0</v>
      </c>
      <c r="BI234" s="233">
        <f>IF(N234="nulová",J234,0)</f>
        <v>0</v>
      </c>
      <c r="BJ234" s="16" t="s">
        <v>78</v>
      </c>
      <c r="BK234" s="233">
        <f>ROUND(I234*H234,2)</f>
        <v>0</v>
      </c>
      <c r="BL234" s="16" t="s">
        <v>179</v>
      </c>
      <c r="BM234" s="232" t="s">
        <v>314</v>
      </c>
    </row>
    <row r="235" s="2" customFormat="1">
      <c r="A235" s="37"/>
      <c r="B235" s="38"/>
      <c r="C235" s="39"/>
      <c r="D235" s="234" t="s">
        <v>127</v>
      </c>
      <c r="E235" s="39"/>
      <c r="F235" s="235" t="s">
        <v>315</v>
      </c>
      <c r="G235" s="39"/>
      <c r="H235" s="39"/>
      <c r="I235" s="141"/>
      <c r="J235" s="39"/>
      <c r="K235" s="39"/>
      <c r="L235" s="43"/>
      <c r="M235" s="236"/>
      <c r="N235" s="237"/>
      <c r="O235" s="83"/>
      <c r="P235" s="83"/>
      <c r="Q235" s="83"/>
      <c r="R235" s="83"/>
      <c r="S235" s="83"/>
      <c r="T235" s="84"/>
      <c r="U235" s="37"/>
      <c r="V235" s="37"/>
      <c r="W235" s="37"/>
      <c r="X235" s="37"/>
      <c r="Y235" s="37"/>
      <c r="Z235" s="37"/>
      <c r="AA235" s="37"/>
      <c r="AB235" s="37"/>
      <c r="AC235" s="37"/>
      <c r="AD235" s="37"/>
      <c r="AE235" s="37"/>
      <c r="AT235" s="16" t="s">
        <v>127</v>
      </c>
      <c r="AU235" s="16" t="s">
        <v>80</v>
      </c>
    </row>
    <row r="236" s="2" customFormat="1">
      <c r="A236" s="37"/>
      <c r="B236" s="38"/>
      <c r="C236" s="39"/>
      <c r="D236" s="234" t="s">
        <v>129</v>
      </c>
      <c r="E236" s="39"/>
      <c r="F236" s="238" t="s">
        <v>130</v>
      </c>
      <c r="G236" s="39"/>
      <c r="H236" s="39"/>
      <c r="I236" s="141"/>
      <c r="J236" s="39"/>
      <c r="K236" s="39"/>
      <c r="L236" s="43"/>
      <c r="M236" s="236"/>
      <c r="N236" s="237"/>
      <c r="O236" s="83"/>
      <c r="P236" s="83"/>
      <c r="Q236" s="83"/>
      <c r="R236" s="83"/>
      <c r="S236" s="83"/>
      <c r="T236" s="84"/>
      <c r="U236" s="37"/>
      <c r="V236" s="37"/>
      <c r="W236" s="37"/>
      <c r="X236" s="37"/>
      <c r="Y236" s="37"/>
      <c r="Z236" s="37"/>
      <c r="AA236" s="37"/>
      <c r="AB236" s="37"/>
      <c r="AC236" s="37"/>
      <c r="AD236" s="37"/>
      <c r="AE236" s="37"/>
      <c r="AT236" s="16" t="s">
        <v>129</v>
      </c>
      <c r="AU236" s="16" t="s">
        <v>80</v>
      </c>
    </row>
    <row r="237" s="13" customFormat="1">
      <c r="A237" s="13"/>
      <c r="B237" s="239"/>
      <c r="C237" s="240"/>
      <c r="D237" s="234" t="s">
        <v>131</v>
      </c>
      <c r="E237" s="241" t="s">
        <v>19</v>
      </c>
      <c r="F237" s="242" t="s">
        <v>279</v>
      </c>
      <c r="G237" s="240"/>
      <c r="H237" s="243">
        <v>15</v>
      </c>
      <c r="I237" s="244"/>
      <c r="J237" s="240"/>
      <c r="K237" s="240"/>
      <c r="L237" s="245"/>
      <c r="M237" s="246"/>
      <c r="N237" s="247"/>
      <c r="O237" s="247"/>
      <c r="P237" s="247"/>
      <c r="Q237" s="247"/>
      <c r="R237" s="247"/>
      <c r="S237" s="247"/>
      <c r="T237" s="248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49" t="s">
        <v>131</v>
      </c>
      <c r="AU237" s="249" t="s">
        <v>80</v>
      </c>
      <c r="AV237" s="13" t="s">
        <v>80</v>
      </c>
      <c r="AW237" s="13" t="s">
        <v>33</v>
      </c>
      <c r="AX237" s="13" t="s">
        <v>78</v>
      </c>
      <c r="AY237" s="249" t="s">
        <v>117</v>
      </c>
    </row>
    <row r="238" s="2" customFormat="1" ht="16.5" customHeight="1">
      <c r="A238" s="37"/>
      <c r="B238" s="38"/>
      <c r="C238" s="221" t="s">
        <v>316</v>
      </c>
      <c r="D238" s="221" t="s">
        <v>120</v>
      </c>
      <c r="E238" s="222" t="s">
        <v>317</v>
      </c>
      <c r="F238" s="223" t="s">
        <v>318</v>
      </c>
      <c r="G238" s="224" t="s">
        <v>157</v>
      </c>
      <c r="H238" s="225">
        <v>0.0080000000000000002</v>
      </c>
      <c r="I238" s="226"/>
      <c r="J238" s="227">
        <f>ROUND(I238*H238,2)</f>
        <v>0</v>
      </c>
      <c r="K238" s="223" t="s">
        <v>124</v>
      </c>
      <c r="L238" s="43"/>
      <c r="M238" s="228" t="s">
        <v>19</v>
      </c>
      <c r="N238" s="229" t="s">
        <v>43</v>
      </c>
      <c r="O238" s="83"/>
      <c r="P238" s="230">
        <f>O238*H238</f>
        <v>0</v>
      </c>
      <c r="Q238" s="230">
        <v>0</v>
      </c>
      <c r="R238" s="230">
        <f>Q238*H238</f>
        <v>0</v>
      </c>
      <c r="S238" s="230">
        <v>0</v>
      </c>
      <c r="T238" s="231">
        <f>S238*H238</f>
        <v>0</v>
      </c>
      <c r="U238" s="37"/>
      <c r="V238" s="37"/>
      <c r="W238" s="37"/>
      <c r="X238" s="37"/>
      <c r="Y238" s="37"/>
      <c r="Z238" s="37"/>
      <c r="AA238" s="37"/>
      <c r="AB238" s="37"/>
      <c r="AC238" s="37"/>
      <c r="AD238" s="37"/>
      <c r="AE238" s="37"/>
      <c r="AR238" s="232" t="s">
        <v>179</v>
      </c>
      <c r="AT238" s="232" t="s">
        <v>120</v>
      </c>
      <c r="AU238" s="232" t="s">
        <v>80</v>
      </c>
      <c r="AY238" s="16" t="s">
        <v>117</v>
      </c>
      <c r="BE238" s="233">
        <f>IF(N238="základní",J238,0)</f>
        <v>0</v>
      </c>
      <c r="BF238" s="233">
        <f>IF(N238="snížená",J238,0)</f>
        <v>0</v>
      </c>
      <c r="BG238" s="233">
        <f>IF(N238="zákl. přenesená",J238,0)</f>
        <v>0</v>
      </c>
      <c r="BH238" s="233">
        <f>IF(N238="sníž. přenesená",J238,0)</f>
        <v>0</v>
      </c>
      <c r="BI238" s="233">
        <f>IF(N238="nulová",J238,0)</f>
        <v>0</v>
      </c>
      <c r="BJ238" s="16" t="s">
        <v>78</v>
      </c>
      <c r="BK238" s="233">
        <f>ROUND(I238*H238,2)</f>
        <v>0</v>
      </c>
      <c r="BL238" s="16" t="s">
        <v>179</v>
      </c>
      <c r="BM238" s="232" t="s">
        <v>319</v>
      </c>
    </row>
    <row r="239" s="2" customFormat="1">
      <c r="A239" s="37"/>
      <c r="B239" s="38"/>
      <c r="C239" s="39"/>
      <c r="D239" s="234" t="s">
        <v>127</v>
      </c>
      <c r="E239" s="39"/>
      <c r="F239" s="235" t="s">
        <v>320</v>
      </c>
      <c r="G239" s="39"/>
      <c r="H239" s="39"/>
      <c r="I239" s="141"/>
      <c r="J239" s="39"/>
      <c r="K239" s="39"/>
      <c r="L239" s="43"/>
      <c r="M239" s="236"/>
      <c r="N239" s="237"/>
      <c r="O239" s="83"/>
      <c r="P239" s="83"/>
      <c r="Q239" s="83"/>
      <c r="R239" s="83"/>
      <c r="S239" s="83"/>
      <c r="T239" s="84"/>
      <c r="U239" s="37"/>
      <c r="V239" s="37"/>
      <c r="W239" s="37"/>
      <c r="X239" s="37"/>
      <c r="Y239" s="37"/>
      <c r="Z239" s="37"/>
      <c r="AA239" s="37"/>
      <c r="AB239" s="37"/>
      <c r="AC239" s="37"/>
      <c r="AD239" s="37"/>
      <c r="AE239" s="37"/>
      <c r="AT239" s="16" t="s">
        <v>127</v>
      </c>
      <c r="AU239" s="16" t="s">
        <v>80</v>
      </c>
    </row>
    <row r="240" s="2" customFormat="1">
      <c r="A240" s="37"/>
      <c r="B240" s="38"/>
      <c r="C240" s="39"/>
      <c r="D240" s="234" t="s">
        <v>129</v>
      </c>
      <c r="E240" s="39"/>
      <c r="F240" s="238" t="s">
        <v>130</v>
      </c>
      <c r="G240" s="39"/>
      <c r="H240" s="39"/>
      <c r="I240" s="141"/>
      <c r="J240" s="39"/>
      <c r="K240" s="39"/>
      <c r="L240" s="43"/>
      <c r="M240" s="236"/>
      <c r="N240" s="237"/>
      <c r="O240" s="83"/>
      <c r="P240" s="83"/>
      <c r="Q240" s="83"/>
      <c r="R240" s="83"/>
      <c r="S240" s="83"/>
      <c r="T240" s="84"/>
      <c r="U240" s="37"/>
      <c r="V240" s="37"/>
      <c r="W240" s="37"/>
      <c r="X240" s="37"/>
      <c r="Y240" s="37"/>
      <c r="Z240" s="37"/>
      <c r="AA240" s="37"/>
      <c r="AB240" s="37"/>
      <c r="AC240" s="37"/>
      <c r="AD240" s="37"/>
      <c r="AE240" s="37"/>
      <c r="AT240" s="16" t="s">
        <v>129</v>
      </c>
      <c r="AU240" s="16" t="s">
        <v>80</v>
      </c>
    </row>
    <row r="241" s="2" customFormat="1" ht="16.5" customHeight="1">
      <c r="A241" s="37"/>
      <c r="B241" s="38"/>
      <c r="C241" s="221" t="s">
        <v>321</v>
      </c>
      <c r="D241" s="221" t="s">
        <v>120</v>
      </c>
      <c r="E241" s="222" t="s">
        <v>322</v>
      </c>
      <c r="F241" s="223" t="s">
        <v>323</v>
      </c>
      <c r="G241" s="224" t="s">
        <v>157</v>
      </c>
      <c r="H241" s="225">
        <v>0.021999999999999999</v>
      </c>
      <c r="I241" s="226"/>
      <c r="J241" s="227">
        <f>ROUND(I241*H241,2)</f>
        <v>0</v>
      </c>
      <c r="K241" s="223" t="s">
        <v>124</v>
      </c>
      <c r="L241" s="43"/>
      <c r="M241" s="228" t="s">
        <v>19</v>
      </c>
      <c r="N241" s="229" t="s">
        <v>43</v>
      </c>
      <c r="O241" s="83"/>
      <c r="P241" s="230">
        <f>O241*H241</f>
        <v>0</v>
      </c>
      <c r="Q241" s="230">
        <v>0</v>
      </c>
      <c r="R241" s="230">
        <f>Q241*H241</f>
        <v>0</v>
      </c>
      <c r="S241" s="230">
        <v>0</v>
      </c>
      <c r="T241" s="231">
        <f>S241*H241</f>
        <v>0</v>
      </c>
      <c r="U241" s="37"/>
      <c r="V241" s="37"/>
      <c r="W241" s="37"/>
      <c r="X241" s="37"/>
      <c r="Y241" s="37"/>
      <c r="Z241" s="37"/>
      <c r="AA241" s="37"/>
      <c r="AB241" s="37"/>
      <c r="AC241" s="37"/>
      <c r="AD241" s="37"/>
      <c r="AE241" s="37"/>
      <c r="AR241" s="232" t="s">
        <v>179</v>
      </c>
      <c r="AT241" s="232" t="s">
        <v>120</v>
      </c>
      <c r="AU241" s="232" t="s">
        <v>80</v>
      </c>
      <c r="AY241" s="16" t="s">
        <v>117</v>
      </c>
      <c r="BE241" s="233">
        <f>IF(N241="základní",J241,0)</f>
        <v>0</v>
      </c>
      <c r="BF241" s="233">
        <f>IF(N241="snížená",J241,0)</f>
        <v>0</v>
      </c>
      <c r="BG241" s="233">
        <f>IF(N241="zákl. přenesená",J241,0)</f>
        <v>0</v>
      </c>
      <c r="BH241" s="233">
        <f>IF(N241="sníž. přenesená",J241,0)</f>
        <v>0</v>
      </c>
      <c r="BI241" s="233">
        <f>IF(N241="nulová",J241,0)</f>
        <v>0</v>
      </c>
      <c r="BJ241" s="16" t="s">
        <v>78</v>
      </c>
      <c r="BK241" s="233">
        <f>ROUND(I241*H241,2)</f>
        <v>0</v>
      </c>
      <c r="BL241" s="16" t="s">
        <v>179</v>
      </c>
      <c r="BM241" s="232" t="s">
        <v>324</v>
      </c>
    </row>
    <row r="242" s="2" customFormat="1">
      <c r="A242" s="37"/>
      <c r="B242" s="38"/>
      <c r="C242" s="39"/>
      <c r="D242" s="234" t="s">
        <v>127</v>
      </c>
      <c r="E242" s="39"/>
      <c r="F242" s="235" t="s">
        <v>325</v>
      </c>
      <c r="G242" s="39"/>
      <c r="H242" s="39"/>
      <c r="I242" s="141"/>
      <c r="J242" s="39"/>
      <c r="K242" s="39"/>
      <c r="L242" s="43"/>
      <c r="M242" s="236"/>
      <c r="N242" s="237"/>
      <c r="O242" s="83"/>
      <c r="P242" s="83"/>
      <c r="Q242" s="83"/>
      <c r="R242" s="83"/>
      <c r="S242" s="83"/>
      <c r="T242" s="84"/>
      <c r="U242" s="37"/>
      <c r="V242" s="37"/>
      <c r="W242" s="37"/>
      <c r="X242" s="37"/>
      <c r="Y242" s="37"/>
      <c r="Z242" s="37"/>
      <c r="AA242" s="37"/>
      <c r="AB242" s="37"/>
      <c r="AC242" s="37"/>
      <c r="AD242" s="37"/>
      <c r="AE242" s="37"/>
      <c r="AT242" s="16" t="s">
        <v>127</v>
      </c>
      <c r="AU242" s="16" t="s">
        <v>80</v>
      </c>
    </row>
    <row r="243" s="2" customFormat="1">
      <c r="A243" s="37"/>
      <c r="B243" s="38"/>
      <c r="C243" s="39"/>
      <c r="D243" s="234" t="s">
        <v>129</v>
      </c>
      <c r="E243" s="39"/>
      <c r="F243" s="238" t="s">
        <v>130</v>
      </c>
      <c r="G243" s="39"/>
      <c r="H243" s="39"/>
      <c r="I243" s="141"/>
      <c r="J243" s="39"/>
      <c r="K243" s="39"/>
      <c r="L243" s="43"/>
      <c r="M243" s="236"/>
      <c r="N243" s="237"/>
      <c r="O243" s="83"/>
      <c r="P243" s="83"/>
      <c r="Q243" s="83"/>
      <c r="R243" s="83"/>
      <c r="S243" s="83"/>
      <c r="T243" s="84"/>
      <c r="U243" s="37"/>
      <c r="V243" s="37"/>
      <c r="W243" s="37"/>
      <c r="X243" s="37"/>
      <c r="Y243" s="37"/>
      <c r="Z243" s="37"/>
      <c r="AA243" s="37"/>
      <c r="AB243" s="37"/>
      <c r="AC243" s="37"/>
      <c r="AD243" s="37"/>
      <c r="AE243" s="37"/>
      <c r="AT243" s="16" t="s">
        <v>129</v>
      </c>
      <c r="AU243" s="16" t="s">
        <v>80</v>
      </c>
    </row>
    <row r="244" s="12" customFormat="1" ht="22.8" customHeight="1">
      <c r="A244" s="12"/>
      <c r="B244" s="205"/>
      <c r="C244" s="206"/>
      <c r="D244" s="207" t="s">
        <v>71</v>
      </c>
      <c r="E244" s="219" t="s">
        <v>326</v>
      </c>
      <c r="F244" s="219" t="s">
        <v>327</v>
      </c>
      <c r="G244" s="206"/>
      <c r="H244" s="206"/>
      <c r="I244" s="209"/>
      <c r="J244" s="220">
        <f>BK244</f>
        <v>0</v>
      </c>
      <c r="K244" s="206"/>
      <c r="L244" s="211"/>
      <c r="M244" s="212"/>
      <c r="N244" s="213"/>
      <c r="O244" s="213"/>
      <c r="P244" s="214">
        <f>SUM(P245:P270)</f>
        <v>0</v>
      </c>
      <c r="Q244" s="213"/>
      <c r="R244" s="214">
        <f>SUM(R245:R270)</f>
        <v>0.0068100000000000001</v>
      </c>
      <c r="S244" s="213"/>
      <c r="T244" s="215">
        <f>SUM(T245:T270)</f>
        <v>0.032729999999999995</v>
      </c>
      <c r="U244" s="12"/>
      <c r="V244" s="12"/>
      <c r="W244" s="12"/>
      <c r="X244" s="12"/>
      <c r="Y244" s="12"/>
      <c r="Z244" s="12"/>
      <c r="AA244" s="12"/>
      <c r="AB244" s="12"/>
      <c r="AC244" s="12"/>
      <c r="AD244" s="12"/>
      <c r="AE244" s="12"/>
      <c r="AR244" s="216" t="s">
        <v>80</v>
      </c>
      <c r="AT244" s="217" t="s">
        <v>71</v>
      </c>
      <c r="AU244" s="217" t="s">
        <v>78</v>
      </c>
      <c r="AY244" s="216" t="s">
        <v>117</v>
      </c>
      <c r="BK244" s="218">
        <f>SUM(BK245:BK270)</f>
        <v>0</v>
      </c>
    </row>
    <row r="245" s="2" customFormat="1" ht="16.5" customHeight="1">
      <c r="A245" s="37"/>
      <c r="B245" s="38"/>
      <c r="C245" s="221" t="s">
        <v>328</v>
      </c>
      <c r="D245" s="221" t="s">
        <v>120</v>
      </c>
      <c r="E245" s="222" t="s">
        <v>329</v>
      </c>
      <c r="F245" s="223" t="s">
        <v>330</v>
      </c>
      <c r="G245" s="224" t="s">
        <v>331</v>
      </c>
      <c r="H245" s="225">
        <v>3</v>
      </c>
      <c r="I245" s="226"/>
      <c r="J245" s="227">
        <f>ROUND(I245*H245,2)</f>
        <v>0</v>
      </c>
      <c r="K245" s="223" t="s">
        <v>124</v>
      </c>
      <c r="L245" s="43"/>
      <c r="M245" s="228" t="s">
        <v>19</v>
      </c>
      <c r="N245" s="229" t="s">
        <v>43</v>
      </c>
      <c r="O245" s="83"/>
      <c r="P245" s="230">
        <f>O245*H245</f>
        <v>0</v>
      </c>
      <c r="Q245" s="230">
        <v>0</v>
      </c>
      <c r="R245" s="230">
        <f>Q245*H245</f>
        <v>0</v>
      </c>
      <c r="S245" s="230">
        <v>0.0091999999999999998</v>
      </c>
      <c r="T245" s="231">
        <f>S245*H245</f>
        <v>0.0276</v>
      </c>
      <c r="U245" s="37"/>
      <c r="V245" s="37"/>
      <c r="W245" s="37"/>
      <c r="X245" s="37"/>
      <c r="Y245" s="37"/>
      <c r="Z245" s="37"/>
      <c r="AA245" s="37"/>
      <c r="AB245" s="37"/>
      <c r="AC245" s="37"/>
      <c r="AD245" s="37"/>
      <c r="AE245" s="37"/>
      <c r="AR245" s="232" t="s">
        <v>179</v>
      </c>
      <c r="AT245" s="232" t="s">
        <v>120</v>
      </c>
      <c r="AU245" s="232" t="s">
        <v>80</v>
      </c>
      <c r="AY245" s="16" t="s">
        <v>117</v>
      </c>
      <c r="BE245" s="233">
        <f>IF(N245="základní",J245,0)</f>
        <v>0</v>
      </c>
      <c r="BF245" s="233">
        <f>IF(N245="snížená",J245,0)</f>
        <v>0</v>
      </c>
      <c r="BG245" s="233">
        <f>IF(N245="zákl. přenesená",J245,0)</f>
        <v>0</v>
      </c>
      <c r="BH245" s="233">
        <f>IF(N245="sníž. přenesená",J245,0)</f>
        <v>0</v>
      </c>
      <c r="BI245" s="233">
        <f>IF(N245="nulová",J245,0)</f>
        <v>0</v>
      </c>
      <c r="BJ245" s="16" t="s">
        <v>78</v>
      </c>
      <c r="BK245" s="233">
        <f>ROUND(I245*H245,2)</f>
        <v>0</v>
      </c>
      <c r="BL245" s="16" t="s">
        <v>179</v>
      </c>
      <c r="BM245" s="232" t="s">
        <v>332</v>
      </c>
    </row>
    <row r="246" s="2" customFormat="1">
      <c r="A246" s="37"/>
      <c r="B246" s="38"/>
      <c r="C246" s="39"/>
      <c r="D246" s="234" t="s">
        <v>127</v>
      </c>
      <c r="E246" s="39"/>
      <c r="F246" s="235" t="s">
        <v>333</v>
      </c>
      <c r="G246" s="39"/>
      <c r="H246" s="39"/>
      <c r="I246" s="141"/>
      <c r="J246" s="39"/>
      <c r="K246" s="39"/>
      <c r="L246" s="43"/>
      <c r="M246" s="236"/>
      <c r="N246" s="237"/>
      <c r="O246" s="83"/>
      <c r="P246" s="83"/>
      <c r="Q246" s="83"/>
      <c r="R246" s="83"/>
      <c r="S246" s="83"/>
      <c r="T246" s="84"/>
      <c r="U246" s="37"/>
      <c r="V246" s="37"/>
      <c r="W246" s="37"/>
      <c r="X246" s="37"/>
      <c r="Y246" s="37"/>
      <c r="Z246" s="37"/>
      <c r="AA246" s="37"/>
      <c r="AB246" s="37"/>
      <c r="AC246" s="37"/>
      <c r="AD246" s="37"/>
      <c r="AE246" s="37"/>
      <c r="AT246" s="16" t="s">
        <v>127</v>
      </c>
      <c r="AU246" s="16" t="s">
        <v>80</v>
      </c>
    </row>
    <row r="247" s="2" customFormat="1">
      <c r="A247" s="37"/>
      <c r="B247" s="38"/>
      <c r="C247" s="39"/>
      <c r="D247" s="234" t="s">
        <v>129</v>
      </c>
      <c r="E247" s="39"/>
      <c r="F247" s="238" t="s">
        <v>130</v>
      </c>
      <c r="G247" s="39"/>
      <c r="H247" s="39"/>
      <c r="I247" s="141"/>
      <c r="J247" s="39"/>
      <c r="K247" s="39"/>
      <c r="L247" s="43"/>
      <c r="M247" s="236"/>
      <c r="N247" s="237"/>
      <c r="O247" s="83"/>
      <c r="P247" s="83"/>
      <c r="Q247" s="83"/>
      <c r="R247" s="83"/>
      <c r="S247" s="83"/>
      <c r="T247" s="84"/>
      <c r="U247" s="37"/>
      <c r="V247" s="37"/>
      <c r="W247" s="37"/>
      <c r="X247" s="37"/>
      <c r="Y247" s="37"/>
      <c r="Z247" s="37"/>
      <c r="AA247" s="37"/>
      <c r="AB247" s="37"/>
      <c r="AC247" s="37"/>
      <c r="AD247" s="37"/>
      <c r="AE247" s="37"/>
      <c r="AT247" s="16" t="s">
        <v>129</v>
      </c>
      <c r="AU247" s="16" t="s">
        <v>80</v>
      </c>
    </row>
    <row r="248" s="13" customFormat="1">
      <c r="A248" s="13"/>
      <c r="B248" s="239"/>
      <c r="C248" s="240"/>
      <c r="D248" s="234" t="s">
        <v>131</v>
      </c>
      <c r="E248" s="241" t="s">
        <v>19</v>
      </c>
      <c r="F248" s="242" t="s">
        <v>182</v>
      </c>
      <c r="G248" s="240"/>
      <c r="H248" s="243">
        <v>3</v>
      </c>
      <c r="I248" s="244"/>
      <c r="J248" s="240"/>
      <c r="K248" s="240"/>
      <c r="L248" s="245"/>
      <c r="M248" s="246"/>
      <c r="N248" s="247"/>
      <c r="O248" s="247"/>
      <c r="P248" s="247"/>
      <c r="Q248" s="247"/>
      <c r="R248" s="247"/>
      <c r="S248" s="247"/>
      <c r="T248" s="248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49" t="s">
        <v>131</v>
      </c>
      <c r="AU248" s="249" t="s">
        <v>80</v>
      </c>
      <c r="AV248" s="13" t="s">
        <v>80</v>
      </c>
      <c r="AW248" s="13" t="s">
        <v>33</v>
      </c>
      <c r="AX248" s="13" t="s">
        <v>78</v>
      </c>
      <c r="AY248" s="249" t="s">
        <v>117</v>
      </c>
    </row>
    <row r="249" s="2" customFormat="1" ht="16.5" customHeight="1">
      <c r="A249" s="37"/>
      <c r="B249" s="38"/>
      <c r="C249" s="221" t="s">
        <v>334</v>
      </c>
      <c r="D249" s="221" t="s">
        <v>120</v>
      </c>
      <c r="E249" s="222" t="s">
        <v>335</v>
      </c>
      <c r="F249" s="223" t="s">
        <v>336</v>
      </c>
      <c r="G249" s="224" t="s">
        <v>331</v>
      </c>
      <c r="H249" s="225">
        <v>3</v>
      </c>
      <c r="I249" s="226"/>
      <c r="J249" s="227">
        <f>ROUND(I249*H249,2)</f>
        <v>0</v>
      </c>
      <c r="K249" s="223" t="s">
        <v>124</v>
      </c>
      <c r="L249" s="43"/>
      <c r="M249" s="228" t="s">
        <v>19</v>
      </c>
      <c r="N249" s="229" t="s">
        <v>43</v>
      </c>
      <c r="O249" s="83"/>
      <c r="P249" s="230">
        <f>O249*H249</f>
        <v>0</v>
      </c>
      <c r="Q249" s="230">
        <v>0</v>
      </c>
      <c r="R249" s="230">
        <f>Q249*H249</f>
        <v>0</v>
      </c>
      <c r="S249" s="230">
        <v>0.00085999999999999998</v>
      </c>
      <c r="T249" s="231">
        <f>S249*H249</f>
        <v>0.0025799999999999998</v>
      </c>
      <c r="U249" s="37"/>
      <c r="V249" s="37"/>
      <c r="W249" s="37"/>
      <c r="X249" s="37"/>
      <c r="Y249" s="37"/>
      <c r="Z249" s="37"/>
      <c r="AA249" s="37"/>
      <c r="AB249" s="37"/>
      <c r="AC249" s="37"/>
      <c r="AD249" s="37"/>
      <c r="AE249" s="37"/>
      <c r="AR249" s="232" t="s">
        <v>179</v>
      </c>
      <c r="AT249" s="232" t="s">
        <v>120</v>
      </c>
      <c r="AU249" s="232" t="s">
        <v>80</v>
      </c>
      <c r="AY249" s="16" t="s">
        <v>117</v>
      </c>
      <c r="BE249" s="233">
        <f>IF(N249="základní",J249,0)</f>
        <v>0</v>
      </c>
      <c r="BF249" s="233">
        <f>IF(N249="snížená",J249,0)</f>
        <v>0</v>
      </c>
      <c r="BG249" s="233">
        <f>IF(N249="zákl. přenesená",J249,0)</f>
        <v>0</v>
      </c>
      <c r="BH249" s="233">
        <f>IF(N249="sníž. přenesená",J249,0)</f>
        <v>0</v>
      </c>
      <c r="BI249" s="233">
        <f>IF(N249="nulová",J249,0)</f>
        <v>0</v>
      </c>
      <c r="BJ249" s="16" t="s">
        <v>78</v>
      </c>
      <c r="BK249" s="233">
        <f>ROUND(I249*H249,2)</f>
        <v>0</v>
      </c>
      <c r="BL249" s="16" t="s">
        <v>179</v>
      </c>
      <c r="BM249" s="232" t="s">
        <v>337</v>
      </c>
    </row>
    <row r="250" s="2" customFormat="1">
      <c r="A250" s="37"/>
      <c r="B250" s="38"/>
      <c r="C250" s="39"/>
      <c r="D250" s="234" t="s">
        <v>127</v>
      </c>
      <c r="E250" s="39"/>
      <c r="F250" s="235" t="s">
        <v>338</v>
      </c>
      <c r="G250" s="39"/>
      <c r="H250" s="39"/>
      <c r="I250" s="141"/>
      <c r="J250" s="39"/>
      <c r="K250" s="39"/>
      <c r="L250" s="43"/>
      <c r="M250" s="236"/>
      <c r="N250" s="237"/>
      <c r="O250" s="83"/>
      <c r="P250" s="83"/>
      <c r="Q250" s="83"/>
      <c r="R250" s="83"/>
      <c r="S250" s="83"/>
      <c r="T250" s="84"/>
      <c r="U250" s="37"/>
      <c r="V250" s="37"/>
      <c r="W250" s="37"/>
      <c r="X250" s="37"/>
      <c r="Y250" s="37"/>
      <c r="Z250" s="37"/>
      <c r="AA250" s="37"/>
      <c r="AB250" s="37"/>
      <c r="AC250" s="37"/>
      <c r="AD250" s="37"/>
      <c r="AE250" s="37"/>
      <c r="AT250" s="16" t="s">
        <v>127</v>
      </c>
      <c r="AU250" s="16" t="s">
        <v>80</v>
      </c>
    </row>
    <row r="251" s="2" customFormat="1">
      <c r="A251" s="37"/>
      <c r="B251" s="38"/>
      <c r="C251" s="39"/>
      <c r="D251" s="234" t="s">
        <v>129</v>
      </c>
      <c r="E251" s="39"/>
      <c r="F251" s="238" t="s">
        <v>130</v>
      </c>
      <c r="G251" s="39"/>
      <c r="H251" s="39"/>
      <c r="I251" s="141"/>
      <c r="J251" s="39"/>
      <c r="K251" s="39"/>
      <c r="L251" s="43"/>
      <c r="M251" s="236"/>
      <c r="N251" s="237"/>
      <c r="O251" s="83"/>
      <c r="P251" s="83"/>
      <c r="Q251" s="83"/>
      <c r="R251" s="83"/>
      <c r="S251" s="83"/>
      <c r="T251" s="84"/>
      <c r="U251" s="37"/>
      <c r="V251" s="37"/>
      <c r="W251" s="37"/>
      <c r="X251" s="37"/>
      <c r="Y251" s="37"/>
      <c r="Z251" s="37"/>
      <c r="AA251" s="37"/>
      <c r="AB251" s="37"/>
      <c r="AC251" s="37"/>
      <c r="AD251" s="37"/>
      <c r="AE251" s="37"/>
      <c r="AT251" s="16" t="s">
        <v>129</v>
      </c>
      <c r="AU251" s="16" t="s">
        <v>80</v>
      </c>
    </row>
    <row r="252" s="13" customFormat="1">
      <c r="A252" s="13"/>
      <c r="B252" s="239"/>
      <c r="C252" s="240"/>
      <c r="D252" s="234" t="s">
        <v>131</v>
      </c>
      <c r="E252" s="241" t="s">
        <v>19</v>
      </c>
      <c r="F252" s="242" t="s">
        <v>182</v>
      </c>
      <c r="G252" s="240"/>
      <c r="H252" s="243">
        <v>3</v>
      </c>
      <c r="I252" s="244"/>
      <c r="J252" s="240"/>
      <c r="K252" s="240"/>
      <c r="L252" s="245"/>
      <c r="M252" s="246"/>
      <c r="N252" s="247"/>
      <c r="O252" s="247"/>
      <c r="P252" s="247"/>
      <c r="Q252" s="247"/>
      <c r="R252" s="247"/>
      <c r="S252" s="247"/>
      <c r="T252" s="248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49" t="s">
        <v>131</v>
      </c>
      <c r="AU252" s="249" t="s">
        <v>80</v>
      </c>
      <c r="AV252" s="13" t="s">
        <v>80</v>
      </c>
      <c r="AW252" s="13" t="s">
        <v>33</v>
      </c>
      <c r="AX252" s="13" t="s">
        <v>78</v>
      </c>
      <c r="AY252" s="249" t="s">
        <v>117</v>
      </c>
    </row>
    <row r="253" s="2" customFormat="1" ht="16.5" customHeight="1">
      <c r="A253" s="37"/>
      <c r="B253" s="38"/>
      <c r="C253" s="221" t="s">
        <v>339</v>
      </c>
      <c r="D253" s="221" t="s">
        <v>120</v>
      </c>
      <c r="E253" s="222" t="s">
        <v>340</v>
      </c>
      <c r="F253" s="223" t="s">
        <v>341</v>
      </c>
      <c r="G253" s="224" t="s">
        <v>186</v>
      </c>
      <c r="H253" s="225">
        <v>3</v>
      </c>
      <c r="I253" s="226"/>
      <c r="J253" s="227">
        <f>ROUND(I253*H253,2)</f>
        <v>0</v>
      </c>
      <c r="K253" s="223" t="s">
        <v>124</v>
      </c>
      <c r="L253" s="43"/>
      <c r="M253" s="228" t="s">
        <v>19</v>
      </c>
      <c r="N253" s="229" t="s">
        <v>43</v>
      </c>
      <c r="O253" s="83"/>
      <c r="P253" s="230">
        <f>O253*H253</f>
        <v>0</v>
      </c>
      <c r="Q253" s="230">
        <v>0</v>
      </c>
      <c r="R253" s="230">
        <f>Q253*H253</f>
        <v>0</v>
      </c>
      <c r="S253" s="230">
        <v>0.00084999999999999995</v>
      </c>
      <c r="T253" s="231">
        <f>S253*H253</f>
        <v>0.0025499999999999997</v>
      </c>
      <c r="U253" s="37"/>
      <c r="V253" s="37"/>
      <c r="W253" s="37"/>
      <c r="X253" s="37"/>
      <c r="Y253" s="37"/>
      <c r="Z253" s="37"/>
      <c r="AA253" s="37"/>
      <c r="AB253" s="37"/>
      <c r="AC253" s="37"/>
      <c r="AD253" s="37"/>
      <c r="AE253" s="37"/>
      <c r="AR253" s="232" t="s">
        <v>179</v>
      </c>
      <c r="AT253" s="232" t="s">
        <v>120</v>
      </c>
      <c r="AU253" s="232" t="s">
        <v>80</v>
      </c>
      <c r="AY253" s="16" t="s">
        <v>117</v>
      </c>
      <c r="BE253" s="233">
        <f>IF(N253="základní",J253,0)</f>
        <v>0</v>
      </c>
      <c r="BF253" s="233">
        <f>IF(N253="snížená",J253,0)</f>
        <v>0</v>
      </c>
      <c r="BG253" s="233">
        <f>IF(N253="zákl. přenesená",J253,0)</f>
        <v>0</v>
      </c>
      <c r="BH253" s="233">
        <f>IF(N253="sníž. přenesená",J253,0)</f>
        <v>0</v>
      </c>
      <c r="BI253" s="233">
        <f>IF(N253="nulová",J253,0)</f>
        <v>0</v>
      </c>
      <c r="BJ253" s="16" t="s">
        <v>78</v>
      </c>
      <c r="BK253" s="233">
        <f>ROUND(I253*H253,2)</f>
        <v>0</v>
      </c>
      <c r="BL253" s="16" t="s">
        <v>179</v>
      </c>
      <c r="BM253" s="232" t="s">
        <v>342</v>
      </c>
    </row>
    <row r="254" s="2" customFormat="1">
      <c r="A254" s="37"/>
      <c r="B254" s="38"/>
      <c r="C254" s="39"/>
      <c r="D254" s="234" t="s">
        <v>127</v>
      </c>
      <c r="E254" s="39"/>
      <c r="F254" s="235" t="s">
        <v>343</v>
      </c>
      <c r="G254" s="39"/>
      <c r="H254" s="39"/>
      <c r="I254" s="141"/>
      <c r="J254" s="39"/>
      <c r="K254" s="39"/>
      <c r="L254" s="43"/>
      <c r="M254" s="236"/>
      <c r="N254" s="237"/>
      <c r="O254" s="83"/>
      <c r="P254" s="83"/>
      <c r="Q254" s="83"/>
      <c r="R254" s="83"/>
      <c r="S254" s="83"/>
      <c r="T254" s="84"/>
      <c r="U254" s="37"/>
      <c r="V254" s="37"/>
      <c r="W254" s="37"/>
      <c r="X254" s="37"/>
      <c r="Y254" s="37"/>
      <c r="Z254" s="37"/>
      <c r="AA254" s="37"/>
      <c r="AB254" s="37"/>
      <c r="AC254" s="37"/>
      <c r="AD254" s="37"/>
      <c r="AE254" s="37"/>
      <c r="AT254" s="16" t="s">
        <v>127</v>
      </c>
      <c r="AU254" s="16" t="s">
        <v>80</v>
      </c>
    </row>
    <row r="255" s="2" customFormat="1">
      <c r="A255" s="37"/>
      <c r="B255" s="38"/>
      <c r="C255" s="39"/>
      <c r="D255" s="234" t="s">
        <v>129</v>
      </c>
      <c r="E255" s="39"/>
      <c r="F255" s="238" t="s">
        <v>130</v>
      </c>
      <c r="G255" s="39"/>
      <c r="H255" s="39"/>
      <c r="I255" s="141"/>
      <c r="J255" s="39"/>
      <c r="K255" s="39"/>
      <c r="L255" s="43"/>
      <c r="M255" s="236"/>
      <c r="N255" s="237"/>
      <c r="O255" s="83"/>
      <c r="P255" s="83"/>
      <c r="Q255" s="83"/>
      <c r="R255" s="83"/>
      <c r="S255" s="83"/>
      <c r="T255" s="84"/>
      <c r="U255" s="37"/>
      <c r="V255" s="37"/>
      <c r="W255" s="37"/>
      <c r="X255" s="37"/>
      <c r="Y255" s="37"/>
      <c r="Z255" s="37"/>
      <c r="AA255" s="37"/>
      <c r="AB255" s="37"/>
      <c r="AC255" s="37"/>
      <c r="AD255" s="37"/>
      <c r="AE255" s="37"/>
      <c r="AT255" s="16" t="s">
        <v>129</v>
      </c>
      <c r="AU255" s="16" t="s">
        <v>80</v>
      </c>
    </row>
    <row r="256" s="13" customFormat="1">
      <c r="A256" s="13"/>
      <c r="B256" s="239"/>
      <c r="C256" s="240"/>
      <c r="D256" s="234" t="s">
        <v>131</v>
      </c>
      <c r="E256" s="241" t="s">
        <v>19</v>
      </c>
      <c r="F256" s="242" t="s">
        <v>182</v>
      </c>
      <c r="G256" s="240"/>
      <c r="H256" s="243">
        <v>3</v>
      </c>
      <c r="I256" s="244"/>
      <c r="J256" s="240"/>
      <c r="K256" s="240"/>
      <c r="L256" s="245"/>
      <c r="M256" s="246"/>
      <c r="N256" s="247"/>
      <c r="O256" s="247"/>
      <c r="P256" s="247"/>
      <c r="Q256" s="247"/>
      <c r="R256" s="247"/>
      <c r="S256" s="247"/>
      <c r="T256" s="248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49" t="s">
        <v>131</v>
      </c>
      <c r="AU256" s="249" t="s">
        <v>80</v>
      </c>
      <c r="AV256" s="13" t="s">
        <v>80</v>
      </c>
      <c r="AW256" s="13" t="s">
        <v>33</v>
      </c>
      <c r="AX256" s="13" t="s">
        <v>78</v>
      </c>
      <c r="AY256" s="249" t="s">
        <v>117</v>
      </c>
    </row>
    <row r="257" s="2" customFormat="1" ht="16.5" customHeight="1">
      <c r="A257" s="37"/>
      <c r="B257" s="38"/>
      <c r="C257" s="221" t="s">
        <v>344</v>
      </c>
      <c r="D257" s="221" t="s">
        <v>120</v>
      </c>
      <c r="E257" s="222" t="s">
        <v>345</v>
      </c>
      <c r="F257" s="223" t="s">
        <v>346</v>
      </c>
      <c r="G257" s="224" t="s">
        <v>331</v>
      </c>
      <c r="H257" s="225">
        <v>3</v>
      </c>
      <c r="I257" s="226"/>
      <c r="J257" s="227">
        <f>ROUND(I257*H257,2)</f>
        <v>0</v>
      </c>
      <c r="K257" s="223" t="s">
        <v>124</v>
      </c>
      <c r="L257" s="43"/>
      <c r="M257" s="228" t="s">
        <v>19</v>
      </c>
      <c r="N257" s="229" t="s">
        <v>43</v>
      </c>
      <c r="O257" s="83"/>
      <c r="P257" s="230">
        <f>O257*H257</f>
        <v>0</v>
      </c>
      <c r="Q257" s="230">
        <v>0.0018</v>
      </c>
      <c r="R257" s="230">
        <f>Q257*H257</f>
        <v>0.0054000000000000003</v>
      </c>
      <c r="S257" s="230">
        <v>0</v>
      </c>
      <c r="T257" s="231">
        <f>S257*H257</f>
        <v>0</v>
      </c>
      <c r="U257" s="37"/>
      <c r="V257" s="37"/>
      <c r="W257" s="37"/>
      <c r="X257" s="37"/>
      <c r="Y257" s="37"/>
      <c r="Z257" s="37"/>
      <c r="AA257" s="37"/>
      <c r="AB257" s="37"/>
      <c r="AC257" s="37"/>
      <c r="AD257" s="37"/>
      <c r="AE257" s="37"/>
      <c r="AR257" s="232" t="s">
        <v>179</v>
      </c>
      <c r="AT257" s="232" t="s">
        <v>120</v>
      </c>
      <c r="AU257" s="232" t="s">
        <v>80</v>
      </c>
      <c r="AY257" s="16" t="s">
        <v>117</v>
      </c>
      <c r="BE257" s="233">
        <f>IF(N257="základní",J257,0)</f>
        <v>0</v>
      </c>
      <c r="BF257" s="233">
        <f>IF(N257="snížená",J257,0)</f>
        <v>0</v>
      </c>
      <c r="BG257" s="233">
        <f>IF(N257="zákl. přenesená",J257,0)</f>
        <v>0</v>
      </c>
      <c r="BH257" s="233">
        <f>IF(N257="sníž. přenesená",J257,0)</f>
        <v>0</v>
      </c>
      <c r="BI257" s="233">
        <f>IF(N257="nulová",J257,0)</f>
        <v>0</v>
      </c>
      <c r="BJ257" s="16" t="s">
        <v>78</v>
      </c>
      <c r="BK257" s="233">
        <f>ROUND(I257*H257,2)</f>
        <v>0</v>
      </c>
      <c r="BL257" s="16" t="s">
        <v>179</v>
      </c>
      <c r="BM257" s="232" t="s">
        <v>347</v>
      </c>
    </row>
    <row r="258" s="2" customFormat="1">
      <c r="A258" s="37"/>
      <c r="B258" s="38"/>
      <c r="C258" s="39"/>
      <c r="D258" s="234" t="s">
        <v>127</v>
      </c>
      <c r="E258" s="39"/>
      <c r="F258" s="235" t="s">
        <v>348</v>
      </c>
      <c r="G258" s="39"/>
      <c r="H258" s="39"/>
      <c r="I258" s="141"/>
      <c r="J258" s="39"/>
      <c r="K258" s="39"/>
      <c r="L258" s="43"/>
      <c r="M258" s="236"/>
      <c r="N258" s="237"/>
      <c r="O258" s="83"/>
      <c r="P258" s="83"/>
      <c r="Q258" s="83"/>
      <c r="R258" s="83"/>
      <c r="S258" s="83"/>
      <c r="T258" s="84"/>
      <c r="U258" s="37"/>
      <c r="V258" s="37"/>
      <c r="W258" s="37"/>
      <c r="X258" s="37"/>
      <c r="Y258" s="37"/>
      <c r="Z258" s="37"/>
      <c r="AA258" s="37"/>
      <c r="AB258" s="37"/>
      <c r="AC258" s="37"/>
      <c r="AD258" s="37"/>
      <c r="AE258" s="37"/>
      <c r="AT258" s="16" t="s">
        <v>127</v>
      </c>
      <c r="AU258" s="16" t="s">
        <v>80</v>
      </c>
    </row>
    <row r="259" s="2" customFormat="1">
      <c r="A259" s="37"/>
      <c r="B259" s="38"/>
      <c r="C259" s="39"/>
      <c r="D259" s="234" t="s">
        <v>129</v>
      </c>
      <c r="E259" s="39"/>
      <c r="F259" s="238" t="s">
        <v>130</v>
      </c>
      <c r="G259" s="39"/>
      <c r="H259" s="39"/>
      <c r="I259" s="141"/>
      <c r="J259" s="39"/>
      <c r="K259" s="39"/>
      <c r="L259" s="43"/>
      <c r="M259" s="236"/>
      <c r="N259" s="237"/>
      <c r="O259" s="83"/>
      <c r="P259" s="83"/>
      <c r="Q259" s="83"/>
      <c r="R259" s="83"/>
      <c r="S259" s="83"/>
      <c r="T259" s="84"/>
      <c r="U259" s="37"/>
      <c r="V259" s="37"/>
      <c r="W259" s="37"/>
      <c r="X259" s="37"/>
      <c r="Y259" s="37"/>
      <c r="Z259" s="37"/>
      <c r="AA259" s="37"/>
      <c r="AB259" s="37"/>
      <c r="AC259" s="37"/>
      <c r="AD259" s="37"/>
      <c r="AE259" s="37"/>
      <c r="AT259" s="16" t="s">
        <v>129</v>
      </c>
      <c r="AU259" s="16" t="s">
        <v>80</v>
      </c>
    </row>
    <row r="260" s="13" customFormat="1">
      <c r="A260" s="13"/>
      <c r="B260" s="239"/>
      <c r="C260" s="240"/>
      <c r="D260" s="234" t="s">
        <v>131</v>
      </c>
      <c r="E260" s="241" t="s">
        <v>19</v>
      </c>
      <c r="F260" s="242" t="s">
        <v>182</v>
      </c>
      <c r="G260" s="240"/>
      <c r="H260" s="243">
        <v>3</v>
      </c>
      <c r="I260" s="244"/>
      <c r="J260" s="240"/>
      <c r="K260" s="240"/>
      <c r="L260" s="245"/>
      <c r="M260" s="246"/>
      <c r="N260" s="247"/>
      <c r="O260" s="247"/>
      <c r="P260" s="247"/>
      <c r="Q260" s="247"/>
      <c r="R260" s="247"/>
      <c r="S260" s="247"/>
      <c r="T260" s="248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49" t="s">
        <v>131</v>
      </c>
      <c r="AU260" s="249" t="s">
        <v>80</v>
      </c>
      <c r="AV260" s="13" t="s">
        <v>80</v>
      </c>
      <c r="AW260" s="13" t="s">
        <v>33</v>
      </c>
      <c r="AX260" s="13" t="s">
        <v>78</v>
      </c>
      <c r="AY260" s="249" t="s">
        <v>117</v>
      </c>
    </row>
    <row r="261" s="2" customFormat="1" ht="16.5" customHeight="1">
      <c r="A261" s="37"/>
      <c r="B261" s="38"/>
      <c r="C261" s="221" t="s">
        <v>349</v>
      </c>
      <c r="D261" s="221" t="s">
        <v>120</v>
      </c>
      <c r="E261" s="222" t="s">
        <v>350</v>
      </c>
      <c r="F261" s="223" t="s">
        <v>351</v>
      </c>
      <c r="G261" s="224" t="s">
        <v>186</v>
      </c>
      <c r="H261" s="225">
        <v>3</v>
      </c>
      <c r="I261" s="226"/>
      <c r="J261" s="227">
        <f>ROUND(I261*H261,2)</f>
        <v>0</v>
      </c>
      <c r="K261" s="223" t="s">
        <v>124</v>
      </c>
      <c r="L261" s="43"/>
      <c r="M261" s="228" t="s">
        <v>19</v>
      </c>
      <c r="N261" s="229" t="s">
        <v>43</v>
      </c>
      <c r="O261" s="83"/>
      <c r="P261" s="230">
        <f>O261*H261</f>
        <v>0</v>
      </c>
      <c r="Q261" s="230">
        <v>0.00046999999999999999</v>
      </c>
      <c r="R261" s="230">
        <f>Q261*H261</f>
        <v>0.00141</v>
      </c>
      <c r="S261" s="230">
        <v>0</v>
      </c>
      <c r="T261" s="231">
        <f>S261*H261</f>
        <v>0</v>
      </c>
      <c r="U261" s="37"/>
      <c r="V261" s="37"/>
      <c r="W261" s="37"/>
      <c r="X261" s="37"/>
      <c r="Y261" s="37"/>
      <c r="Z261" s="37"/>
      <c r="AA261" s="37"/>
      <c r="AB261" s="37"/>
      <c r="AC261" s="37"/>
      <c r="AD261" s="37"/>
      <c r="AE261" s="37"/>
      <c r="AR261" s="232" t="s">
        <v>179</v>
      </c>
      <c r="AT261" s="232" t="s">
        <v>120</v>
      </c>
      <c r="AU261" s="232" t="s">
        <v>80</v>
      </c>
      <c r="AY261" s="16" t="s">
        <v>117</v>
      </c>
      <c r="BE261" s="233">
        <f>IF(N261="základní",J261,0)</f>
        <v>0</v>
      </c>
      <c r="BF261" s="233">
        <f>IF(N261="snížená",J261,0)</f>
        <v>0</v>
      </c>
      <c r="BG261" s="233">
        <f>IF(N261="zákl. přenesená",J261,0)</f>
        <v>0</v>
      </c>
      <c r="BH261" s="233">
        <f>IF(N261="sníž. přenesená",J261,0)</f>
        <v>0</v>
      </c>
      <c r="BI261" s="233">
        <f>IF(N261="nulová",J261,0)</f>
        <v>0</v>
      </c>
      <c r="BJ261" s="16" t="s">
        <v>78</v>
      </c>
      <c r="BK261" s="233">
        <f>ROUND(I261*H261,2)</f>
        <v>0</v>
      </c>
      <c r="BL261" s="16" t="s">
        <v>179</v>
      </c>
      <c r="BM261" s="232" t="s">
        <v>352</v>
      </c>
    </row>
    <row r="262" s="2" customFormat="1">
      <c r="A262" s="37"/>
      <c r="B262" s="38"/>
      <c r="C262" s="39"/>
      <c r="D262" s="234" t="s">
        <v>127</v>
      </c>
      <c r="E262" s="39"/>
      <c r="F262" s="235" t="s">
        <v>353</v>
      </c>
      <c r="G262" s="39"/>
      <c r="H262" s="39"/>
      <c r="I262" s="141"/>
      <c r="J262" s="39"/>
      <c r="K262" s="39"/>
      <c r="L262" s="43"/>
      <c r="M262" s="236"/>
      <c r="N262" s="237"/>
      <c r="O262" s="83"/>
      <c r="P262" s="83"/>
      <c r="Q262" s="83"/>
      <c r="R262" s="83"/>
      <c r="S262" s="83"/>
      <c r="T262" s="84"/>
      <c r="U262" s="37"/>
      <c r="V262" s="37"/>
      <c r="W262" s="37"/>
      <c r="X262" s="37"/>
      <c r="Y262" s="37"/>
      <c r="Z262" s="37"/>
      <c r="AA262" s="37"/>
      <c r="AB262" s="37"/>
      <c r="AC262" s="37"/>
      <c r="AD262" s="37"/>
      <c r="AE262" s="37"/>
      <c r="AT262" s="16" t="s">
        <v>127</v>
      </c>
      <c r="AU262" s="16" t="s">
        <v>80</v>
      </c>
    </row>
    <row r="263" s="2" customFormat="1">
      <c r="A263" s="37"/>
      <c r="B263" s="38"/>
      <c r="C263" s="39"/>
      <c r="D263" s="234" t="s">
        <v>129</v>
      </c>
      <c r="E263" s="39"/>
      <c r="F263" s="238" t="s">
        <v>130</v>
      </c>
      <c r="G263" s="39"/>
      <c r="H263" s="39"/>
      <c r="I263" s="141"/>
      <c r="J263" s="39"/>
      <c r="K263" s="39"/>
      <c r="L263" s="43"/>
      <c r="M263" s="236"/>
      <c r="N263" s="237"/>
      <c r="O263" s="83"/>
      <c r="P263" s="83"/>
      <c r="Q263" s="83"/>
      <c r="R263" s="83"/>
      <c r="S263" s="83"/>
      <c r="T263" s="84"/>
      <c r="U263" s="37"/>
      <c r="V263" s="37"/>
      <c r="W263" s="37"/>
      <c r="X263" s="37"/>
      <c r="Y263" s="37"/>
      <c r="Z263" s="37"/>
      <c r="AA263" s="37"/>
      <c r="AB263" s="37"/>
      <c r="AC263" s="37"/>
      <c r="AD263" s="37"/>
      <c r="AE263" s="37"/>
      <c r="AT263" s="16" t="s">
        <v>129</v>
      </c>
      <c r="AU263" s="16" t="s">
        <v>80</v>
      </c>
    </row>
    <row r="264" s="13" customFormat="1">
      <c r="A264" s="13"/>
      <c r="B264" s="239"/>
      <c r="C264" s="240"/>
      <c r="D264" s="234" t="s">
        <v>131</v>
      </c>
      <c r="E264" s="241" t="s">
        <v>19</v>
      </c>
      <c r="F264" s="242" t="s">
        <v>182</v>
      </c>
      <c r="G264" s="240"/>
      <c r="H264" s="243">
        <v>3</v>
      </c>
      <c r="I264" s="244"/>
      <c r="J264" s="240"/>
      <c r="K264" s="240"/>
      <c r="L264" s="245"/>
      <c r="M264" s="246"/>
      <c r="N264" s="247"/>
      <c r="O264" s="247"/>
      <c r="P264" s="247"/>
      <c r="Q264" s="247"/>
      <c r="R264" s="247"/>
      <c r="S264" s="247"/>
      <c r="T264" s="248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49" t="s">
        <v>131</v>
      </c>
      <c r="AU264" s="249" t="s">
        <v>80</v>
      </c>
      <c r="AV264" s="13" t="s">
        <v>80</v>
      </c>
      <c r="AW264" s="13" t="s">
        <v>33</v>
      </c>
      <c r="AX264" s="13" t="s">
        <v>78</v>
      </c>
      <c r="AY264" s="249" t="s">
        <v>117</v>
      </c>
    </row>
    <row r="265" s="2" customFormat="1" ht="16.5" customHeight="1">
      <c r="A265" s="37"/>
      <c r="B265" s="38"/>
      <c r="C265" s="221" t="s">
        <v>354</v>
      </c>
      <c r="D265" s="221" t="s">
        <v>120</v>
      </c>
      <c r="E265" s="222" t="s">
        <v>355</v>
      </c>
      <c r="F265" s="223" t="s">
        <v>356</v>
      </c>
      <c r="G265" s="224" t="s">
        <v>157</v>
      </c>
      <c r="H265" s="225">
        <v>0.033000000000000002</v>
      </c>
      <c r="I265" s="226"/>
      <c r="J265" s="227">
        <f>ROUND(I265*H265,2)</f>
        <v>0</v>
      </c>
      <c r="K265" s="223" t="s">
        <v>124</v>
      </c>
      <c r="L265" s="43"/>
      <c r="M265" s="228" t="s">
        <v>19</v>
      </c>
      <c r="N265" s="229" t="s">
        <v>43</v>
      </c>
      <c r="O265" s="83"/>
      <c r="P265" s="230">
        <f>O265*H265</f>
        <v>0</v>
      </c>
      <c r="Q265" s="230">
        <v>0</v>
      </c>
      <c r="R265" s="230">
        <f>Q265*H265</f>
        <v>0</v>
      </c>
      <c r="S265" s="230">
        <v>0</v>
      </c>
      <c r="T265" s="231">
        <f>S265*H265</f>
        <v>0</v>
      </c>
      <c r="U265" s="37"/>
      <c r="V265" s="37"/>
      <c r="W265" s="37"/>
      <c r="X265" s="37"/>
      <c r="Y265" s="37"/>
      <c r="Z265" s="37"/>
      <c r="AA265" s="37"/>
      <c r="AB265" s="37"/>
      <c r="AC265" s="37"/>
      <c r="AD265" s="37"/>
      <c r="AE265" s="37"/>
      <c r="AR265" s="232" t="s">
        <v>179</v>
      </c>
      <c r="AT265" s="232" t="s">
        <v>120</v>
      </c>
      <c r="AU265" s="232" t="s">
        <v>80</v>
      </c>
      <c r="AY265" s="16" t="s">
        <v>117</v>
      </c>
      <c r="BE265" s="233">
        <f>IF(N265="základní",J265,0)</f>
        <v>0</v>
      </c>
      <c r="BF265" s="233">
        <f>IF(N265="snížená",J265,0)</f>
        <v>0</v>
      </c>
      <c r="BG265" s="233">
        <f>IF(N265="zákl. přenesená",J265,0)</f>
        <v>0</v>
      </c>
      <c r="BH265" s="233">
        <f>IF(N265="sníž. přenesená",J265,0)</f>
        <v>0</v>
      </c>
      <c r="BI265" s="233">
        <f>IF(N265="nulová",J265,0)</f>
        <v>0</v>
      </c>
      <c r="BJ265" s="16" t="s">
        <v>78</v>
      </c>
      <c r="BK265" s="233">
        <f>ROUND(I265*H265,2)</f>
        <v>0</v>
      </c>
      <c r="BL265" s="16" t="s">
        <v>179</v>
      </c>
      <c r="BM265" s="232" t="s">
        <v>357</v>
      </c>
    </row>
    <row r="266" s="2" customFormat="1">
      <c r="A266" s="37"/>
      <c r="B266" s="38"/>
      <c r="C266" s="39"/>
      <c r="D266" s="234" t="s">
        <v>127</v>
      </c>
      <c r="E266" s="39"/>
      <c r="F266" s="235" t="s">
        <v>358</v>
      </c>
      <c r="G266" s="39"/>
      <c r="H266" s="39"/>
      <c r="I266" s="141"/>
      <c r="J266" s="39"/>
      <c r="K266" s="39"/>
      <c r="L266" s="43"/>
      <c r="M266" s="236"/>
      <c r="N266" s="237"/>
      <c r="O266" s="83"/>
      <c r="P266" s="83"/>
      <c r="Q266" s="83"/>
      <c r="R266" s="83"/>
      <c r="S266" s="83"/>
      <c r="T266" s="84"/>
      <c r="U266" s="37"/>
      <c r="V266" s="37"/>
      <c r="W266" s="37"/>
      <c r="X266" s="37"/>
      <c r="Y266" s="37"/>
      <c r="Z266" s="37"/>
      <c r="AA266" s="37"/>
      <c r="AB266" s="37"/>
      <c r="AC266" s="37"/>
      <c r="AD266" s="37"/>
      <c r="AE266" s="37"/>
      <c r="AT266" s="16" t="s">
        <v>127</v>
      </c>
      <c r="AU266" s="16" t="s">
        <v>80</v>
      </c>
    </row>
    <row r="267" s="2" customFormat="1">
      <c r="A267" s="37"/>
      <c r="B267" s="38"/>
      <c r="C267" s="39"/>
      <c r="D267" s="234" t="s">
        <v>129</v>
      </c>
      <c r="E267" s="39"/>
      <c r="F267" s="238" t="s">
        <v>130</v>
      </c>
      <c r="G267" s="39"/>
      <c r="H267" s="39"/>
      <c r="I267" s="141"/>
      <c r="J267" s="39"/>
      <c r="K267" s="39"/>
      <c r="L267" s="43"/>
      <c r="M267" s="236"/>
      <c r="N267" s="237"/>
      <c r="O267" s="83"/>
      <c r="P267" s="83"/>
      <c r="Q267" s="83"/>
      <c r="R267" s="83"/>
      <c r="S267" s="83"/>
      <c r="T267" s="84"/>
      <c r="U267" s="37"/>
      <c r="V267" s="37"/>
      <c r="W267" s="37"/>
      <c r="X267" s="37"/>
      <c r="Y267" s="37"/>
      <c r="Z267" s="37"/>
      <c r="AA267" s="37"/>
      <c r="AB267" s="37"/>
      <c r="AC267" s="37"/>
      <c r="AD267" s="37"/>
      <c r="AE267" s="37"/>
      <c r="AT267" s="16" t="s">
        <v>129</v>
      </c>
      <c r="AU267" s="16" t="s">
        <v>80</v>
      </c>
    </row>
    <row r="268" s="2" customFormat="1" ht="16.5" customHeight="1">
      <c r="A268" s="37"/>
      <c r="B268" s="38"/>
      <c r="C268" s="221" t="s">
        <v>359</v>
      </c>
      <c r="D268" s="221" t="s">
        <v>120</v>
      </c>
      <c r="E268" s="222" t="s">
        <v>360</v>
      </c>
      <c r="F268" s="223" t="s">
        <v>361</v>
      </c>
      <c r="G268" s="224" t="s">
        <v>157</v>
      </c>
      <c r="H268" s="225">
        <v>0.0070000000000000001</v>
      </c>
      <c r="I268" s="226"/>
      <c r="J268" s="227">
        <f>ROUND(I268*H268,2)</f>
        <v>0</v>
      </c>
      <c r="K268" s="223" t="s">
        <v>124</v>
      </c>
      <c r="L268" s="43"/>
      <c r="M268" s="228" t="s">
        <v>19</v>
      </c>
      <c r="N268" s="229" t="s">
        <v>43</v>
      </c>
      <c r="O268" s="83"/>
      <c r="P268" s="230">
        <f>O268*H268</f>
        <v>0</v>
      </c>
      <c r="Q268" s="230">
        <v>0</v>
      </c>
      <c r="R268" s="230">
        <f>Q268*H268</f>
        <v>0</v>
      </c>
      <c r="S268" s="230">
        <v>0</v>
      </c>
      <c r="T268" s="231">
        <f>S268*H268</f>
        <v>0</v>
      </c>
      <c r="U268" s="37"/>
      <c r="V268" s="37"/>
      <c r="W268" s="37"/>
      <c r="X268" s="37"/>
      <c r="Y268" s="37"/>
      <c r="Z268" s="37"/>
      <c r="AA268" s="37"/>
      <c r="AB268" s="37"/>
      <c r="AC268" s="37"/>
      <c r="AD268" s="37"/>
      <c r="AE268" s="37"/>
      <c r="AR268" s="232" t="s">
        <v>179</v>
      </c>
      <c r="AT268" s="232" t="s">
        <v>120</v>
      </c>
      <c r="AU268" s="232" t="s">
        <v>80</v>
      </c>
      <c r="AY268" s="16" t="s">
        <v>117</v>
      </c>
      <c r="BE268" s="233">
        <f>IF(N268="základní",J268,0)</f>
        <v>0</v>
      </c>
      <c r="BF268" s="233">
        <f>IF(N268="snížená",J268,0)</f>
        <v>0</v>
      </c>
      <c r="BG268" s="233">
        <f>IF(N268="zákl. přenesená",J268,0)</f>
        <v>0</v>
      </c>
      <c r="BH268" s="233">
        <f>IF(N268="sníž. přenesená",J268,0)</f>
        <v>0</v>
      </c>
      <c r="BI268" s="233">
        <f>IF(N268="nulová",J268,0)</f>
        <v>0</v>
      </c>
      <c r="BJ268" s="16" t="s">
        <v>78</v>
      </c>
      <c r="BK268" s="233">
        <f>ROUND(I268*H268,2)</f>
        <v>0</v>
      </c>
      <c r="BL268" s="16" t="s">
        <v>179</v>
      </c>
      <c r="BM268" s="232" t="s">
        <v>362</v>
      </c>
    </row>
    <row r="269" s="2" customFormat="1">
      <c r="A269" s="37"/>
      <c r="B269" s="38"/>
      <c r="C269" s="39"/>
      <c r="D269" s="234" t="s">
        <v>127</v>
      </c>
      <c r="E269" s="39"/>
      <c r="F269" s="235" t="s">
        <v>363</v>
      </c>
      <c r="G269" s="39"/>
      <c r="H269" s="39"/>
      <c r="I269" s="141"/>
      <c r="J269" s="39"/>
      <c r="K269" s="39"/>
      <c r="L269" s="43"/>
      <c r="M269" s="236"/>
      <c r="N269" s="237"/>
      <c r="O269" s="83"/>
      <c r="P269" s="83"/>
      <c r="Q269" s="83"/>
      <c r="R269" s="83"/>
      <c r="S269" s="83"/>
      <c r="T269" s="84"/>
      <c r="U269" s="37"/>
      <c r="V269" s="37"/>
      <c r="W269" s="37"/>
      <c r="X269" s="37"/>
      <c r="Y269" s="37"/>
      <c r="Z269" s="37"/>
      <c r="AA269" s="37"/>
      <c r="AB269" s="37"/>
      <c r="AC269" s="37"/>
      <c r="AD269" s="37"/>
      <c r="AE269" s="37"/>
      <c r="AT269" s="16" t="s">
        <v>127</v>
      </c>
      <c r="AU269" s="16" t="s">
        <v>80</v>
      </c>
    </row>
    <row r="270" s="2" customFormat="1">
      <c r="A270" s="37"/>
      <c r="B270" s="38"/>
      <c r="C270" s="39"/>
      <c r="D270" s="234" t="s">
        <v>129</v>
      </c>
      <c r="E270" s="39"/>
      <c r="F270" s="238" t="s">
        <v>130</v>
      </c>
      <c r="G270" s="39"/>
      <c r="H270" s="39"/>
      <c r="I270" s="141"/>
      <c r="J270" s="39"/>
      <c r="K270" s="39"/>
      <c r="L270" s="43"/>
      <c r="M270" s="260"/>
      <c r="N270" s="261"/>
      <c r="O270" s="262"/>
      <c r="P270" s="262"/>
      <c r="Q270" s="262"/>
      <c r="R270" s="262"/>
      <c r="S270" s="262"/>
      <c r="T270" s="263"/>
      <c r="U270" s="37"/>
      <c r="V270" s="37"/>
      <c r="W270" s="37"/>
      <c r="X270" s="37"/>
      <c r="Y270" s="37"/>
      <c r="Z270" s="37"/>
      <c r="AA270" s="37"/>
      <c r="AB270" s="37"/>
      <c r="AC270" s="37"/>
      <c r="AD270" s="37"/>
      <c r="AE270" s="37"/>
      <c r="AT270" s="16" t="s">
        <v>129</v>
      </c>
      <c r="AU270" s="16" t="s">
        <v>80</v>
      </c>
    </row>
    <row r="271" s="2" customFormat="1" ht="6.96" customHeight="1">
      <c r="A271" s="37"/>
      <c r="B271" s="58"/>
      <c r="C271" s="59"/>
      <c r="D271" s="59"/>
      <c r="E271" s="59"/>
      <c r="F271" s="59"/>
      <c r="G271" s="59"/>
      <c r="H271" s="59"/>
      <c r="I271" s="170"/>
      <c r="J271" s="59"/>
      <c r="K271" s="59"/>
      <c r="L271" s="43"/>
      <c r="M271" s="37"/>
      <c r="O271" s="37"/>
      <c r="P271" s="37"/>
      <c r="Q271" s="37"/>
      <c r="R271" s="37"/>
      <c r="S271" s="37"/>
      <c r="T271" s="37"/>
      <c r="U271" s="37"/>
      <c r="V271" s="37"/>
      <c r="W271" s="37"/>
      <c r="X271" s="37"/>
      <c r="Y271" s="37"/>
      <c r="Z271" s="37"/>
      <c r="AA271" s="37"/>
      <c r="AB271" s="37"/>
      <c r="AC271" s="37"/>
      <c r="AD271" s="37"/>
      <c r="AE271" s="37"/>
    </row>
  </sheetData>
  <sheetProtection sheet="1" autoFilter="0" formatColumns="0" formatRows="0" objects="1" scenarios="1" spinCount="100000" saltValue="PuxpI4ThhP41yXaKtF1z6xBS5GrmNazLTefA0cCcZIqhrhU9dMSV8gxeQ//pch1xVzzw7FeuD7CuWhXf1NlJTw==" hashValue="8G1aOorhtPZOScF7FYE3oYeOKpAx3bAaqJCjXRWORj2w4LbInYL7H+IrKViusY0nnGk7zg//5/M6s/2yTmeR9Q==" algorithmName="SHA-512" password="CC35"/>
  <autoFilter ref="C92:K270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1:H81"/>
    <mergeCell ref="E83:H83"/>
    <mergeCell ref="E85:H85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64" customWidth="1"/>
    <col min="2" max="2" width="1.667969" style="264" customWidth="1"/>
    <col min="3" max="4" width="5" style="264" customWidth="1"/>
    <col min="5" max="5" width="11.66016" style="264" customWidth="1"/>
    <col min="6" max="6" width="9.160156" style="264" customWidth="1"/>
    <col min="7" max="7" width="5" style="264" customWidth="1"/>
    <col min="8" max="8" width="77.83203" style="264" customWidth="1"/>
    <col min="9" max="10" width="20" style="264" customWidth="1"/>
    <col min="11" max="11" width="1.667969" style="264" customWidth="1"/>
  </cols>
  <sheetData>
    <row r="1" s="1" customFormat="1" ht="37.5" customHeight="1"/>
    <row r="2" s="1" customFormat="1" ht="7.5" customHeight="1">
      <c r="B2" s="265"/>
      <c r="C2" s="266"/>
      <c r="D2" s="266"/>
      <c r="E2" s="266"/>
      <c r="F2" s="266"/>
      <c r="G2" s="266"/>
      <c r="H2" s="266"/>
      <c r="I2" s="266"/>
      <c r="J2" s="266"/>
      <c r="K2" s="267"/>
    </row>
    <row r="3" s="14" customFormat="1" ht="45" customHeight="1">
      <c r="B3" s="268"/>
      <c r="C3" s="269" t="s">
        <v>364</v>
      </c>
      <c r="D3" s="269"/>
      <c r="E3" s="269"/>
      <c r="F3" s="269"/>
      <c r="G3" s="269"/>
      <c r="H3" s="269"/>
      <c r="I3" s="269"/>
      <c r="J3" s="269"/>
      <c r="K3" s="270"/>
    </row>
    <row r="4" s="1" customFormat="1" ht="25.5" customHeight="1">
      <c r="B4" s="271"/>
      <c r="C4" s="272" t="s">
        <v>365</v>
      </c>
      <c r="D4" s="272"/>
      <c r="E4" s="272"/>
      <c r="F4" s="272"/>
      <c r="G4" s="272"/>
      <c r="H4" s="272"/>
      <c r="I4" s="272"/>
      <c r="J4" s="272"/>
      <c r="K4" s="273"/>
    </row>
    <row r="5" s="1" customFormat="1" ht="5.25" customHeight="1">
      <c r="B5" s="271"/>
      <c r="C5" s="274"/>
      <c r="D5" s="274"/>
      <c r="E5" s="274"/>
      <c r="F5" s="274"/>
      <c r="G5" s="274"/>
      <c r="H5" s="274"/>
      <c r="I5" s="274"/>
      <c r="J5" s="274"/>
      <c r="K5" s="273"/>
    </row>
    <row r="6" s="1" customFormat="1" ht="15" customHeight="1">
      <c r="B6" s="271"/>
      <c r="C6" s="275" t="s">
        <v>366</v>
      </c>
      <c r="D6" s="275"/>
      <c r="E6" s="275"/>
      <c r="F6" s="275"/>
      <c r="G6" s="275"/>
      <c r="H6" s="275"/>
      <c r="I6" s="275"/>
      <c r="J6" s="275"/>
      <c r="K6" s="273"/>
    </row>
    <row r="7" s="1" customFormat="1" ht="15" customHeight="1">
      <c r="B7" s="276"/>
      <c r="C7" s="275" t="s">
        <v>367</v>
      </c>
      <c r="D7" s="275"/>
      <c r="E7" s="275"/>
      <c r="F7" s="275"/>
      <c r="G7" s="275"/>
      <c r="H7" s="275"/>
      <c r="I7" s="275"/>
      <c r="J7" s="275"/>
      <c r="K7" s="273"/>
    </row>
    <row r="8" s="1" customFormat="1" ht="12.75" customHeight="1">
      <c r="B8" s="276"/>
      <c r="C8" s="275"/>
      <c r="D8" s="275"/>
      <c r="E8" s="275"/>
      <c r="F8" s="275"/>
      <c r="G8" s="275"/>
      <c r="H8" s="275"/>
      <c r="I8" s="275"/>
      <c r="J8" s="275"/>
      <c r="K8" s="273"/>
    </row>
    <row r="9" s="1" customFormat="1" ht="15" customHeight="1">
      <c r="B9" s="276"/>
      <c r="C9" s="275" t="s">
        <v>368</v>
      </c>
      <c r="D9" s="275"/>
      <c r="E9" s="275"/>
      <c r="F9" s="275"/>
      <c r="G9" s="275"/>
      <c r="H9" s="275"/>
      <c r="I9" s="275"/>
      <c r="J9" s="275"/>
      <c r="K9" s="273"/>
    </row>
    <row r="10" s="1" customFormat="1" ht="15" customHeight="1">
      <c r="B10" s="276"/>
      <c r="C10" s="275"/>
      <c r="D10" s="275" t="s">
        <v>369</v>
      </c>
      <c r="E10" s="275"/>
      <c r="F10" s="275"/>
      <c r="G10" s="275"/>
      <c r="H10" s="275"/>
      <c r="I10" s="275"/>
      <c r="J10" s="275"/>
      <c r="K10" s="273"/>
    </row>
    <row r="11" s="1" customFormat="1" ht="15" customHeight="1">
      <c r="B11" s="276"/>
      <c r="C11" s="277"/>
      <c r="D11" s="275" t="s">
        <v>370</v>
      </c>
      <c r="E11" s="275"/>
      <c r="F11" s="275"/>
      <c r="G11" s="275"/>
      <c r="H11" s="275"/>
      <c r="I11" s="275"/>
      <c r="J11" s="275"/>
      <c r="K11" s="273"/>
    </row>
    <row r="12" s="1" customFormat="1" ht="15" customHeight="1">
      <c r="B12" s="276"/>
      <c r="C12" s="277"/>
      <c r="D12" s="275"/>
      <c r="E12" s="275"/>
      <c r="F12" s="275"/>
      <c r="G12" s="275"/>
      <c r="H12" s="275"/>
      <c r="I12" s="275"/>
      <c r="J12" s="275"/>
      <c r="K12" s="273"/>
    </row>
    <row r="13" s="1" customFormat="1" ht="15" customHeight="1">
      <c r="B13" s="276"/>
      <c r="C13" s="277"/>
      <c r="D13" s="278" t="s">
        <v>371</v>
      </c>
      <c r="E13" s="275"/>
      <c r="F13" s="275"/>
      <c r="G13" s="275"/>
      <c r="H13" s="275"/>
      <c r="I13" s="275"/>
      <c r="J13" s="275"/>
      <c r="K13" s="273"/>
    </row>
    <row r="14" s="1" customFormat="1" ht="12.75" customHeight="1">
      <c r="B14" s="276"/>
      <c r="C14" s="277"/>
      <c r="D14" s="277"/>
      <c r="E14" s="277"/>
      <c r="F14" s="277"/>
      <c r="G14" s="277"/>
      <c r="H14" s="277"/>
      <c r="I14" s="277"/>
      <c r="J14" s="277"/>
      <c r="K14" s="273"/>
    </row>
    <row r="15" s="1" customFormat="1" ht="15" customHeight="1">
      <c r="B15" s="276"/>
      <c r="C15" s="277"/>
      <c r="D15" s="275" t="s">
        <v>372</v>
      </c>
      <c r="E15" s="275"/>
      <c r="F15" s="275"/>
      <c r="G15" s="275"/>
      <c r="H15" s="275"/>
      <c r="I15" s="275"/>
      <c r="J15" s="275"/>
      <c r="K15" s="273"/>
    </row>
    <row r="16" s="1" customFormat="1" ht="15" customHeight="1">
      <c r="B16" s="276"/>
      <c r="C16" s="277"/>
      <c r="D16" s="275" t="s">
        <v>373</v>
      </c>
      <c r="E16" s="275"/>
      <c r="F16" s="275"/>
      <c r="G16" s="275"/>
      <c r="H16" s="275"/>
      <c r="I16" s="275"/>
      <c r="J16" s="275"/>
      <c r="K16" s="273"/>
    </row>
    <row r="17" s="1" customFormat="1" ht="15" customHeight="1">
      <c r="B17" s="276"/>
      <c r="C17" s="277"/>
      <c r="D17" s="275" t="s">
        <v>374</v>
      </c>
      <c r="E17" s="275"/>
      <c r="F17" s="275"/>
      <c r="G17" s="275"/>
      <c r="H17" s="275"/>
      <c r="I17" s="275"/>
      <c r="J17" s="275"/>
      <c r="K17" s="273"/>
    </row>
    <row r="18" s="1" customFormat="1" ht="15" customHeight="1">
      <c r="B18" s="276"/>
      <c r="C18" s="277"/>
      <c r="D18" s="277"/>
      <c r="E18" s="279" t="s">
        <v>77</v>
      </c>
      <c r="F18" s="275" t="s">
        <v>375</v>
      </c>
      <c r="G18" s="275"/>
      <c r="H18" s="275"/>
      <c r="I18" s="275"/>
      <c r="J18" s="275"/>
      <c r="K18" s="273"/>
    </row>
    <row r="19" s="1" customFormat="1" ht="15" customHeight="1">
      <c r="B19" s="276"/>
      <c r="C19" s="277"/>
      <c r="D19" s="277"/>
      <c r="E19" s="279" t="s">
        <v>376</v>
      </c>
      <c r="F19" s="275" t="s">
        <v>377</v>
      </c>
      <c r="G19" s="275"/>
      <c r="H19" s="275"/>
      <c r="I19" s="275"/>
      <c r="J19" s="275"/>
      <c r="K19" s="273"/>
    </row>
    <row r="20" s="1" customFormat="1" ht="15" customHeight="1">
      <c r="B20" s="276"/>
      <c r="C20" s="277"/>
      <c r="D20" s="277"/>
      <c r="E20" s="279" t="s">
        <v>378</v>
      </c>
      <c r="F20" s="275" t="s">
        <v>379</v>
      </c>
      <c r="G20" s="275"/>
      <c r="H20" s="275"/>
      <c r="I20" s="275"/>
      <c r="J20" s="275"/>
      <c r="K20" s="273"/>
    </row>
    <row r="21" s="1" customFormat="1" ht="15" customHeight="1">
      <c r="B21" s="276"/>
      <c r="C21" s="277"/>
      <c r="D21" s="277"/>
      <c r="E21" s="279" t="s">
        <v>380</v>
      </c>
      <c r="F21" s="275" t="s">
        <v>381</v>
      </c>
      <c r="G21" s="275"/>
      <c r="H21" s="275"/>
      <c r="I21" s="275"/>
      <c r="J21" s="275"/>
      <c r="K21" s="273"/>
    </row>
    <row r="22" s="1" customFormat="1" ht="15" customHeight="1">
      <c r="B22" s="276"/>
      <c r="C22" s="277"/>
      <c r="D22" s="277"/>
      <c r="E22" s="279" t="s">
        <v>382</v>
      </c>
      <c r="F22" s="275" t="s">
        <v>383</v>
      </c>
      <c r="G22" s="275"/>
      <c r="H22" s="275"/>
      <c r="I22" s="275"/>
      <c r="J22" s="275"/>
      <c r="K22" s="273"/>
    </row>
    <row r="23" s="1" customFormat="1" ht="15" customHeight="1">
      <c r="B23" s="276"/>
      <c r="C23" s="277"/>
      <c r="D23" s="277"/>
      <c r="E23" s="279" t="s">
        <v>83</v>
      </c>
      <c r="F23" s="275" t="s">
        <v>384</v>
      </c>
      <c r="G23" s="275"/>
      <c r="H23" s="275"/>
      <c r="I23" s="275"/>
      <c r="J23" s="275"/>
      <c r="K23" s="273"/>
    </row>
    <row r="24" s="1" customFormat="1" ht="12.75" customHeight="1">
      <c r="B24" s="276"/>
      <c r="C24" s="277"/>
      <c r="D24" s="277"/>
      <c r="E24" s="277"/>
      <c r="F24" s="277"/>
      <c r="G24" s="277"/>
      <c r="H24" s="277"/>
      <c r="I24" s="277"/>
      <c r="J24" s="277"/>
      <c r="K24" s="273"/>
    </row>
    <row r="25" s="1" customFormat="1" ht="15" customHeight="1">
      <c r="B25" s="276"/>
      <c r="C25" s="275" t="s">
        <v>385</v>
      </c>
      <c r="D25" s="275"/>
      <c r="E25" s="275"/>
      <c r="F25" s="275"/>
      <c r="G25" s="275"/>
      <c r="H25" s="275"/>
      <c r="I25" s="275"/>
      <c r="J25" s="275"/>
      <c r="K25" s="273"/>
    </row>
    <row r="26" s="1" customFormat="1" ht="15" customHeight="1">
      <c r="B26" s="276"/>
      <c r="C26" s="275" t="s">
        <v>386</v>
      </c>
      <c r="D26" s="275"/>
      <c r="E26" s="275"/>
      <c r="F26" s="275"/>
      <c r="G26" s="275"/>
      <c r="H26" s="275"/>
      <c r="I26" s="275"/>
      <c r="J26" s="275"/>
      <c r="K26" s="273"/>
    </row>
    <row r="27" s="1" customFormat="1" ht="15" customHeight="1">
      <c r="B27" s="276"/>
      <c r="C27" s="275"/>
      <c r="D27" s="275" t="s">
        <v>387</v>
      </c>
      <c r="E27" s="275"/>
      <c r="F27" s="275"/>
      <c r="G27" s="275"/>
      <c r="H27" s="275"/>
      <c r="I27" s="275"/>
      <c r="J27" s="275"/>
      <c r="K27" s="273"/>
    </row>
    <row r="28" s="1" customFormat="1" ht="15" customHeight="1">
      <c r="B28" s="276"/>
      <c r="C28" s="277"/>
      <c r="D28" s="275" t="s">
        <v>388</v>
      </c>
      <c r="E28" s="275"/>
      <c r="F28" s="275"/>
      <c r="G28" s="275"/>
      <c r="H28" s="275"/>
      <c r="I28" s="275"/>
      <c r="J28" s="275"/>
      <c r="K28" s="273"/>
    </row>
    <row r="29" s="1" customFormat="1" ht="12.75" customHeight="1">
      <c r="B29" s="276"/>
      <c r="C29" s="277"/>
      <c r="D29" s="277"/>
      <c r="E29" s="277"/>
      <c r="F29" s="277"/>
      <c r="G29" s="277"/>
      <c r="H29" s="277"/>
      <c r="I29" s="277"/>
      <c r="J29" s="277"/>
      <c r="K29" s="273"/>
    </row>
    <row r="30" s="1" customFormat="1" ht="15" customHeight="1">
      <c r="B30" s="276"/>
      <c r="C30" s="277"/>
      <c r="D30" s="275" t="s">
        <v>389</v>
      </c>
      <c r="E30" s="275"/>
      <c r="F30" s="275"/>
      <c r="G30" s="275"/>
      <c r="H30" s="275"/>
      <c r="I30" s="275"/>
      <c r="J30" s="275"/>
      <c r="K30" s="273"/>
    </row>
    <row r="31" s="1" customFormat="1" ht="15" customHeight="1">
      <c r="B31" s="276"/>
      <c r="C31" s="277"/>
      <c r="D31" s="275" t="s">
        <v>390</v>
      </c>
      <c r="E31" s="275"/>
      <c r="F31" s="275"/>
      <c r="G31" s="275"/>
      <c r="H31" s="275"/>
      <c r="I31" s="275"/>
      <c r="J31" s="275"/>
      <c r="K31" s="273"/>
    </row>
    <row r="32" s="1" customFormat="1" ht="12.75" customHeight="1">
      <c r="B32" s="276"/>
      <c r="C32" s="277"/>
      <c r="D32" s="277"/>
      <c r="E32" s="277"/>
      <c r="F32" s="277"/>
      <c r="G32" s="277"/>
      <c r="H32" s="277"/>
      <c r="I32" s="277"/>
      <c r="J32" s="277"/>
      <c r="K32" s="273"/>
    </row>
    <row r="33" s="1" customFormat="1" ht="15" customHeight="1">
      <c r="B33" s="276"/>
      <c r="C33" s="277"/>
      <c r="D33" s="275" t="s">
        <v>391</v>
      </c>
      <c r="E33" s="275"/>
      <c r="F33" s="275"/>
      <c r="G33" s="275"/>
      <c r="H33" s="275"/>
      <c r="I33" s="275"/>
      <c r="J33" s="275"/>
      <c r="K33" s="273"/>
    </row>
    <row r="34" s="1" customFormat="1" ht="15" customHeight="1">
      <c r="B34" s="276"/>
      <c r="C34" s="277"/>
      <c r="D34" s="275" t="s">
        <v>392</v>
      </c>
      <c r="E34" s="275"/>
      <c r="F34" s="275"/>
      <c r="G34" s="275"/>
      <c r="H34" s="275"/>
      <c r="I34" s="275"/>
      <c r="J34" s="275"/>
      <c r="K34" s="273"/>
    </row>
    <row r="35" s="1" customFormat="1" ht="15" customHeight="1">
      <c r="B35" s="276"/>
      <c r="C35" s="277"/>
      <c r="D35" s="275" t="s">
        <v>393</v>
      </c>
      <c r="E35" s="275"/>
      <c r="F35" s="275"/>
      <c r="G35" s="275"/>
      <c r="H35" s="275"/>
      <c r="I35" s="275"/>
      <c r="J35" s="275"/>
      <c r="K35" s="273"/>
    </row>
    <row r="36" s="1" customFormat="1" ht="15" customHeight="1">
      <c r="B36" s="276"/>
      <c r="C36" s="277"/>
      <c r="D36" s="275"/>
      <c r="E36" s="278" t="s">
        <v>103</v>
      </c>
      <c r="F36" s="275"/>
      <c r="G36" s="275" t="s">
        <v>394</v>
      </c>
      <c r="H36" s="275"/>
      <c r="I36" s="275"/>
      <c r="J36" s="275"/>
      <c r="K36" s="273"/>
    </row>
    <row r="37" s="1" customFormat="1" ht="30.75" customHeight="1">
      <c r="B37" s="276"/>
      <c r="C37" s="277"/>
      <c r="D37" s="275"/>
      <c r="E37" s="278" t="s">
        <v>395</v>
      </c>
      <c r="F37" s="275"/>
      <c r="G37" s="275" t="s">
        <v>396</v>
      </c>
      <c r="H37" s="275"/>
      <c r="I37" s="275"/>
      <c r="J37" s="275"/>
      <c r="K37" s="273"/>
    </row>
    <row r="38" s="1" customFormat="1" ht="15" customHeight="1">
      <c r="B38" s="276"/>
      <c r="C38" s="277"/>
      <c r="D38" s="275"/>
      <c r="E38" s="278" t="s">
        <v>53</v>
      </c>
      <c r="F38" s="275"/>
      <c r="G38" s="275" t="s">
        <v>397</v>
      </c>
      <c r="H38" s="275"/>
      <c r="I38" s="275"/>
      <c r="J38" s="275"/>
      <c r="K38" s="273"/>
    </row>
    <row r="39" s="1" customFormat="1" ht="15" customHeight="1">
      <c r="B39" s="276"/>
      <c r="C39" s="277"/>
      <c r="D39" s="275"/>
      <c r="E39" s="278" t="s">
        <v>54</v>
      </c>
      <c r="F39" s="275"/>
      <c r="G39" s="275" t="s">
        <v>398</v>
      </c>
      <c r="H39" s="275"/>
      <c r="I39" s="275"/>
      <c r="J39" s="275"/>
      <c r="K39" s="273"/>
    </row>
    <row r="40" s="1" customFormat="1" ht="15" customHeight="1">
      <c r="B40" s="276"/>
      <c r="C40" s="277"/>
      <c r="D40" s="275"/>
      <c r="E40" s="278" t="s">
        <v>104</v>
      </c>
      <c r="F40" s="275"/>
      <c r="G40" s="275" t="s">
        <v>399</v>
      </c>
      <c r="H40" s="275"/>
      <c r="I40" s="275"/>
      <c r="J40" s="275"/>
      <c r="K40" s="273"/>
    </row>
    <row r="41" s="1" customFormat="1" ht="15" customHeight="1">
      <c r="B41" s="276"/>
      <c r="C41" s="277"/>
      <c r="D41" s="275"/>
      <c r="E41" s="278" t="s">
        <v>105</v>
      </c>
      <c r="F41" s="275"/>
      <c r="G41" s="275" t="s">
        <v>400</v>
      </c>
      <c r="H41" s="275"/>
      <c r="I41" s="275"/>
      <c r="J41" s="275"/>
      <c r="K41" s="273"/>
    </row>
    <row r="42" s="1" customFormat="1" ht="15" customHeight="1">
      <c r="B42" s="276"/>
      <c r="C42" s="277"/>
      <c r="D42" s="275"/>
      <c r="E42" s="278" t="s">
        <v>401</v>
      </c>
      <c r="F42" s="275"/>
      <c r="G42" s="275" t="s">
        <v>402</v>
      </c>
      <c r="H42" s="275"/>
      <c r="I42" s="275"/>
      <c r="J42" s="275"/>
      <c r="K42" s="273"/>
    </row>
    <row r="43" s="1" customFormat="1" ht="15" customHeight="1">
      <c r="B43" s="276"/>
      <c r="C43" s="277"/>
      <c r="D43" s="275"/>
      <c r="E43" s="278"/>
      <c r="F43" s="275"/>
      <c r="G43" s="275" t="s">
        <v>403</v>
      </c>
      <c r="H43" s="275"/>
      <c r="I43" s="275"/>
      <c r="J43" s="275"/>
      <c r="K43" s="273"/>
    </row>
    <row r="44" s="1" customFormat="1" ht="15" customHeight="1">
      <c r="B44" s="276"/>
      <c r="C44" s="277"/>
      <c r="D44" s="275"/>
      <c r="E44" s="278" t="s">
        <v>404</v>
      </c>
      <c r="F44" s="275"/>
      <c r="G44" s="275" t="s">
        <v>405</v>
      </c>
      <c r="H44" s="275"/>
      <c r="I44" s="275"/>
      <c r="J44" s="275"/>
      <c r="K44" s="273"/>
    </row>
    <row r="45" s="1" customFormat="1" ht="15" customHeight="1">
      <c r="B45" s="276"/>
      <c r="C45" s="277"/>
      <c r="D45" s="275"/>
      <c r="E45" s="278" t="s">
        <v>107</v>
      </c>
      <c r="F45" s="275"/>
      <c r="G45" s="275" t="s">
        <v>406</v>
      </c>
      <c r="H45" s="275"/>
      <c r="I45" s="275"/>
      <c r="J45" s="275"/>
      <c r="K45" s="273"/>
    </row>
    <row r="46" s="1" customFormat="1" ht="12.75" customHeight="1">
      <c r="B46" s="276"/>
      <c r="C46" s="277"/>
      <c r="D46" s="275"/>
      <c r="E46" s="275"/>
      <c r="F46" s="275"/>
      <c r="G46" s="275"/>
      <c r="H46" s="275"/>
      <c r="I46" s="275"/>
      <c r="J46" s="275"/>
      <c r="K46" s="273"/>
    </row>
    <row r="47" s="1" customFormat="1" ht="15" customHeight="1">
      <c r="B47" s="276"/>
      <c r="C47" s="277"/>
      <c r="D47" s="275" t="s">
        <v>407</v>
      </c>
      <c r="E47" s="275"/>
      <c r="F47" s="275"/>
      <c r="G47" s="275"/>
      <c r="H47" s="275"/>
      <c r="I47" s="275"/>
      <c r="J47" s="275"/>
      <c r="K47" s="273"/>
    </row>
    <row r="48" s="1" customFormat="1" ht="15" customHeight="1">
      <c r="B48" s="276"/>
      <c r="C48" s="277"/>
      <c r="D48" s="277"/>
      <c r="E48" s="275" t="s">
        <v>408</v>
      </c>
      <c r="F48" s="275"/>
      <c r="G48" s="275"/>
      <c r="H48" s="275"/>
      <c r="I48" s="275"/>
      <c r="J48" s="275"/>
      <c r="K48" s="273"/>
    </row>
    <row r="49" s="1" customFormat="1" ht="15" customHeight="1">
      <c r="B49" s="276"/>
      <c r="C49" s="277"/>
      <c r="D49" s="277"/>
      <c r="E49" s="275" t="s">
        <v>409</v>
      </c>
      <c r="F49" s="275"/>
      <c r="G49" s="275"/>
      <c r="H49" s="275"/>
      <c r="I49" s="275"/>
      <c r="J49" s="275"/>
      <c r="K49" s="273"/>
    </row>
    <row r="50" s="1" customFormat="1" ht="15" customHeight="1">
      <c r="B50" s="276"/>
      <c r="C50" s="277"/>
      <c r="D50" s="277"/>
      <c r="E50" s="275" t="s">
        <v>410</v>
      </c>
      <c r="F50" s="275"/>
      <c r="G50" s="275"/>
      <c r="H50" s="275"/>
      <c r="I50" s="275"/>
      <c r="J50" s="275"/>
      <c r="K50" s="273"/>
    </row>
    <row r="51" s="1" customFormat="1" ht="15" customHeight="1">
      <c r="B51" s="276"/>
      <c r="C51" s="277"/>
      <c r="D51" s="275" t="s">
        <v>411</v>
      </c>
      <c r="E51" s="275"/>
      <c r="F51" s="275"/>
      <c r="G51" s="275"/>
      <c r="H51" s="275"/>
      <c r="I51" s="275"/>
      <c r="J51" s="275"/>
      <c r="K51" s="273"/>
    </row>
    <row r="52" s="1" customFormat="1" ht="25.5" customHeight="1">
      <c r="B52" s="271"/>
      <c r="C52" s="272" t="s">
        <v>412</v>
      </c>
      <c r="D52" s="272"/>
      <c r="E52" s="272"/>
      <c r="F52" s="272"/>
      <c r="G52" s="272"/>
      <c r="H52" s="272"/>
      <c r="I52" s="272"/>
      <c r="J52" s="272"/>
      <c r="K52" s="273"/>
    </row>
    <row r="53" s="1" customFormat="1" ht="5.25" customHeight="1">
      <c r="B53" s="271"/>
      <c r="C53" s="274"/>
      <c r="D53" s="274"/>
      <c r="E53" s="274"/>
      <c r="F53" s="274"/>
      <c r="G53" s="274"/>
      <c r="H53" s="274"/>
      <c r="I53" s="274"/>
      <c r="J53" s="274"/>
      <c r="K53" s="273"/>
    </row>
    <row r="54" s="1" customFormat="1" ht="15" customHeight="1">
      <c r="B54" s="271"/>
      <c r="C54" s="275" t="s">
        <v>413</v>
      </c>
      <c r="D54" s="275"/>
      <c r="E54" s="275"/>
      <c r="F54" s="275"/>
      <c r="G54" s="275"/>
      <c r="H54" s="275"/>
      <c r="I54" s="275"/>
      <c r="J54" s="275"/>
      <c r="K54" s="273"/>
    </row>
    <row r="55" s="1" customFormat="1" ht="15" customHeight="1">
      <c r="B55" s="271"/>
      <c r="C55" s="275" t="s">
        <v>414</v>
      </c>
      <c r="D55" s="275"/>
      <c r="E55" s="275"/>
      <c r="F55" s="275"/>
      <c r="G55" s="275"/>
      <c r="H55" s="275"/>
      <c r="I55" s="275"/>
      <c r="J55" s="275"/>
      <c r="K55" s="273"/>
    </row>
    <row r="56" s="1" customFormat="1" ht="12.75" customHeight="1">
      <c r="B56" s="271"/>
      <c r="C56" s="275"/>
      <c r="D56" s="275"/>
      <c r="E56" s="275"/>
      <c r="F56" s="275"/>
      <c r="G56" s="275"/>
      <c r="H56" s="275"/>
      <c r="I56" s="275"/>
      <c r="J56" s="275"/>
      <c r="K56" s="273"/>
    </row>
    <row r="57" s="1" customFormat="1" ht="15" customHeight="1">
      <c r="B57" s="271"/>
      <c r="C57" s="275" t="s">
        <v>415</v>
      </c>
      <c r="D57" s="275"/>
      <c r="E57" s="275"/>
      <c r="F57" s="275"/>
      <c r="G57" s="275"/>
      <c r="H57" s="275"/>
      <c r="I57" s="275"/>
      <c r="J57" s="275"/>
      <c r="K57" s="273"/>
    </row>
    <row r="58" s="1" customFormat="1" ht="15" customHeight="1">
      <c r="B58" s="271"/>
      <c r="C58" s="277"/>
      <c r="D58" s="275" t="s">
        <v>416</v>
      </c>
      <c r="E58" s="275"/>
      <c r="F58" s="275"/>
      <c r="G58" s="275"/>
      <c r="H58" s="275"/>
      <c r="I58" s="275"/>
      <c r="J58" s="275"/>
      <c r="K58" s="273"/>
    </row>
    <row r="59" s="1" customFormat="1" ht="15" customHeight="1">
      <c r="B59" s="271"/>
      <c r="C59" s="277"/>
      <c r="D59" s="275" t="s">
        <v>417</v>
      </c>
      <c r="E59" s="275"/>
      <c r="F59" s="275"/>
      <c r="G59" s="275"/>
      <c r="H59" s="275"/>
      <c r="I59" s="275"/>
      <c r="J59" s="275"/>
      <c r="K59" s="273"/>
    </row>
    <row r="60" s="1" customFormat="1" ht="15" customHeight="1">
      <c r="B60" s="271"/>
      <c r="C60" s="277"/>
      <c r="D60" s="275" t="s">
        <v>418</v>
      </c>
      <c r="E60" s="275"/>
      <c r="F60" s="275"/>
      <c r="G60" s="275"/>
      <c r="H60" s="275"/>
      <c r="I60" s="275"/>
      <c r="J60" s="275"/>
      <c r="K60" s="273"/>
    </row>
    <row r="61" s="1" customFormat="1" ht="15" customHeight="1">
      <c r="B61" s="271"/>
      <c r="C61" s="277"/>
      <c r="D61" s="275" t="s">
        <v>419</v>
      </c>
      <c r="E61" s="275"/>
      <c r="F61" s="275"/>
      <c r="G61" s="275"/>
      <c r="H61" s="275"/>
      <c r="I61" s="275"/>
      <c r="J61" s="275"/>
      <c r="K61" s="273"/>
    </row>
    <row r="62" s="1" customFormat="1" ht="15" customHeight="1">
      <c r="B62" s="271"/>
      <c r="C62" s="277"/>
      <c r="D62" s="280" t="s">
        <v>420</v>
      </c>
      <c r="E62" s="280"/>
      <c r="F62" s="280"/>
      <c r="G62" s="280"/>
      <c r="H62" s="280"/>
      <c r="I62" s="280"/>
      <c r="J62" s="280"/>
      <c r="K62" s="273"/>
    </row>
    <row r="63" s="1" customFormat="1" ht="15" customHeight="1">
      <c r="B63" s="271"/>
      <c r="C63" s="277"/>
      <c r="D63" s="275" t="s">
        <v>421</v>
      </c>
      <c r="E63" s="275"/>
      <c r="F63" s="275"/>
      <c r="G63" s="275"/>
      <c r="H63" s="275"/>
      <c r="I63" s="275"/>
      <c r="J63" s="275"/>
      <c r="K63" s="273"/>
    </row>
    <row r="64" s="1" customFormat="1" ht="12.75" customHeight="1">
      <c r="B64" s="271"/>
      <c r="C64" s="277"/>
      <c r="D64" s="277"/>
      <c r="E64" s="281"/>
      <c r="F64" s="277"/>
      <c r="G64" s="277"/>
      <c r="H64" s="277"/>
      <c r="I64" s="277"/>
      <c r="J64" s="277"/>
      <c r="K64" s="273"/>
    </row>
    <row r="65" s="1" customFormat="1" ht="15" customHeight="1">
      <c r="B65" s="271"/>
      <c r="C65" s="277"/>
      <c r="D65" s="275" t="s">
        <v>422</v>
      </c>
      <c r="E65" s="275"/>
      <c r="F65" s="275"/>
      <c r="G65" s="275"/>
      <c r="H65" s="275"/>
      <c r="I65" s="275"/>
      <c r="J65" s="275"/>
      <c r="K65" s="273"/>
    </row>
    <row r="66" s="1" customFormat="1" ht="15" customHeight="1">
      <c r="B66" s="271"/>
      <c r="C66" s="277"/>
      <c r="D66" s="280" t="s">
        <v>423</v>
      </c>
      <c r="E66" s="280"/>
      <c r="F66" s="280"/>
      <c r="G66" s="280"/>
      <c r="H66" s="280"/>
      <c r="I66" s="280"/>
      <c r="J66" s="280"/>
      <c r="K66" s="273"/>
    </row>
    <row r="67" s="1" customFormat="1" ht="15" customHeight="1">
      <c r="B67" s="271"/>
      <c r="C67" s="277"/>
      <c r="D67" s="275" t="s">
        <v>424</v>
      </c>
      <c r="E67" s="275"/>
      <c r="F67" s="275"/>
      <c r="G67" s="275"/>
      <c r="H67" s="275"/>
      <c r="I67" s="275"/>
      <c r="J67" s="275"/>
      <c r="K67" s="273"/>
    </row>
    <row r="68" s="1" customFormat="1" ht="15" customHeight="1">
      <c r="B68" s="271"/>
      <c r="C68" s="277"/>
      <c r="D68" s="275" t="s">
        <v>425</v>
      </c>
      <c r="E68" s="275"/>
      <c r="F68" s="275"/>
      <c r="G68" s="275"/>
      <c r="H68" s="275"/>
      <c r="I68" s="275"/>
      <c r="J68" s="275"/>
      <c r="K68" s="273"/>
    </row>
    <row r="69" s="1" customFormat="1" ht="15" customHeight="1">
      <c r="B69" s="271"/>
      <c r="C69" s="277"/>
      <c r="D69" s="275" t="s">
        <v>426</v>
      </c>
      <c r="E69" s="275"/>
      <c r="F69" s="275"/>
      <c r="G69" s="275"/>
      <c r="H69" s="275"/>
      <c r="I69" s="275"/>
      <c r="J69" s="275"/>
      <c r="K69" s="273"/>
    </row>
    <row r="70" s="1" customFormat="1" ht="15" customHeight="1">
      <c r="B70" s="271"/>
      <c r="C70" s="277"/>
      <c r="D70" s="275" t="s">
        <v>427</v>
      </c>
      <c r="E70" s="275"/>
      <c r="F70" s="275"/>
      <c r="G70" s="275"/>
      <c r="H70" s="275"/>
      <c r="I70" s="275"/>
      <c r="J70" s="275"/>
      <c r="K70" s="273"/>
    </row>
    <row r="71" s="1" customFormat="1" ht="12.75" customHeight="1">
      <c r="B71" s="282"/>
      <c r="C71" s="283"/>
      <c r="D71" s="283"/>
      <c r="E71" s="283"/>
      <c r="F71" s="283"/>
      <c r="G71" s="283"/>
      <c r="H71" s="283"/>
      <c r="I71" s="283"/>
      <c r="J71" s="283"/>
      <c r="K71" s="284"/>
    </row>
    <row r="72" s="1" customFormat="1" ht="18.75" customHeight="1">
      <c r="B72" s="285"/>
      <c r="C72" s="285"/>
      <c r="D72" s="285"/>
      <c r="E72" s="285"/>
      <c r="F72" s="285"/>
      <c r="G72" s="285"/>
      <c r="H72" s="285"/>
      <c r="I72" s="285"/>
      <c r="J72" s="285"/>
      <c r="K72" s="286"/>
    </row>
    <row r="73" s="1" customFormat="1" ht="18.75" customHeight="1">
      <c r="B73" s="286"/>
      <c r="C73" s="286"/>
      <c r="D73" s="286"/>
      <c r="E73" s="286"/>
      <c r="F73" s="286"/>
      <c r="G73" s="286"/>
      <c r="H73" s="286"/>
      <c r="I73" s="286"/>
      <c r="J73" s="286"/>
      <c r="K73" s="286"/>
    </row>
    <row r="74" s="1" customFormat="1" ht="7.5" customHeight="1">
      <c r="B74" s="287"/>
      <c r="C74" s="288"/>
      <c r="D74" s="288"/>
      <c r="E74" s="288"/>
      <c r="F74" s="288"/>
      <c r="G74" s="288"/>
      <c r="H74" s="288"/>
      <c r="I74" s="288"/>
      <c r="J74" s="288"/>
      <c r="K74" s="289"/>
    </row>
    <row r="75" s="1" customFormat="1" ht="45" customHeight="1">
      <c r="B75" s="290"/>
      <c r="C75" s="291" t="s">
        <v>428</v>
      </c>
      <c r="D75" s="291"/>
      <c r="E75" s="291"/>
      <c r="F75" s="291"/>
      <c r="G75" s="291"/>
      <c r="H75" s="291"/>
      <c r="I75" s="291"/>
      <c r="J75" s="291"/>
      <c r="K75" s="292"/>
    </row>
    <row r="76" s="1" customFormat="1" ht="17.25" customHeight="1">
      <c r="B76" s="290"/>
      <c r="C76" s="293" t="s">
        <v>429</v>
      </c>
      <c r="D76" s="293"/>
      <c r="E76" s="293"/>
      <c r="F76" s="293" t="s">
        <v>430</v>
      </c>
      <c r="G76" s="294"/>
      <c r="H76" s="293" t="s">
        <v>54</v>
      </c>
      <c r="I76" s="293" t="s">
        <v>57</v>
      </c>
      <c r="J76" s="293" t="s">
        <v>431</v>
      </c>
      <c r="K76" s="292"/>
    </row>
    <row r="77" s="1" customFormat="1" ht="17.25" customHeight="1">
      <c r="B77" s="290"/>
      <c r="C77" s="295" t="s">
        <v>432</v>
      </c>
      <c r="D77" s="295"/>
      <c r="E77" s="295"/>
      <c r="F77" s="296" t="s">
        <v>433</v>
      </c>
      <c r="G77" s="297"/>
      <c r="H77" s="295"/>
      <c r="I77" s="295"/>
      <c r="J77" s="295" t="s">
        <v>434</v>
      </c>
      <c r="K77" s="292"/>
    </row>
    <row r="78" s="1" customFormat="1" ht="5.25" customHeight="1">
      <c r="B78" s="290"/>
      <c r="C78" s="298"/>
      <c r="D78" s="298"/>
      <c r="E78" s="298"/>
      <c r="F78" s="298"/>
      <c r="G78" s="299"/>
      <c r="H78" s="298"/>
      <c r="I78" s="298"/>
      <c r="J78" s="298"/>
      <c r="K78" s="292"/>
    </row>
    <row r="79" s="1" customFormat="1" ht="15" customHeight="1">
      <c r="B79" s="290"/>
      <c r="C79" s="278" t="s">
        <v>53</v>
      </c>
      <c r="D79" s="298"/>
      <c r="E79" s="298"/>
      <c r="F79" s="300" t="s">
        <v>435</v>
      </c>
      <c r="G79" s="299"/>
      <c r="H79" s="278" t="s">
        <v>436</v>
      </c>
      <c r="I79" s="278" t="s">
        <v>437</v>
      </c>
      <c r="J79" s="278">
        <v>20</v>
      </c>
      <c r="K79" s="292"/>
    </row>
    <row r="80" s="1" customFormat="1" ht="15" customHeight="1">
      <c r="B80" s="290"/>
      <c r="C80" s="278" t="s">
        <v>438</v>
      </c>
      <c r="D80" s="278"/>
      <c r="E80" s="278"/>
      <c r="F80" s="300" t="s">
        <v>435</v>
      </c>
      <c r="G80" s="299"/>
      <c r="H80" s="278" t="s">
        <v>439</v>
      </c>
      <c r="I80" s="278" t="s">
        <v>437</v>
      </c>
      <c r="J80" s="278">
        <v>120</v>
      </c>
      <c r="K80" s="292"/>
    </row>
    <row r="81" s="1" customFormat="1" ht="15" customHeight="1">
      <c r="B81" s="301"/>
      <c r="C81" s="278" t="s">
        <v>440</v>
      </c>
      <c r="D81" s="278"/>
      <c r="E81" s="278"/>
      <c r="F81" s="300" t="s">
        <v>441</v>
      </c>
      <c r="G81" s="299"/>
      <c r="H81" s="278" t="s">
        <v>442</v>
      </c>
      <c r="I81" s="278" t="s">
        <v>437</v>
      </c>
      <c r="J81" s="278">
        <v>50</v>
      </c>
      <c r="K81" s="292"/>
    </row>
    <row r="82" s="1" customFormat="1" ht="15" customHeight="1">
      <c r="B82" s="301"/>
      <c r="C82" s="278" t="s">
        <v>443</v>
      </c>
      <c r="D82" s="278"/>
      <c r="E82" s="278"/>
      <c r="F82" s="300" t="s">
        <v>435</v>
      </c>
      <c r="G82" s="299"/>
      <c r="H82" s="278" t="s">
        <v>444</v>
      </c>
      <c r="I82" s="278" t="s">
        <v>445</v>
      </c>
      <c r="J82" s="278"/>
      <c r="K82" s="292"/>
    </row>
    <row r="83" s="1" customFormat="1" ht="15" customHeight="1">
      <c r="B83" s="301"/>
      <c r="C83" s="302" t="s">
        <v>446</v>
      </c>
      <c r="D83" s="302"/>
      <c r="E83" s="302"/>
      <c r="F83" s="303" t="s">
        <v>441</v>
      </c>
      <c r="G83" s="302"/>
      <c r="H83" s="302" t="s">
        <v>447</v>
      </c>
      <c r="I83" s="302" t="s">
        <v>437</v>
      </c>
      <c r="J83" s="302">
        <v>15</v>
      </c>
      <c r="K83" s="292"/>
    </row>
    <row r="84" s="1" customFormat="1" ht="15" customHeight="1">
      <c r="B84" s="301"/>
      <c r="C84" s="302" t="s">
        <v>448</v>
      </c>
      <c r="D84" s="302"/>
      <c r="E84" s="302"/>
      <c r="F84" s="303" t="s">
        <v>441</v>
      </c>
      <c r="G84" s="302"/>
      <c r="H84" s="302" t="s">
        <v>449</v>
      </c>
      <c r="I84" s="302" t="s">
        <v>437</v>
      </c>
      <c r="J84" s="302">
        <v>15</v>
      </c>
      <c r="K84" s="292"/>
    </row>
    <row r="85" s="1" customFormat="1" ht="15" customHeight="1">
      <c r="B85" s="301"/>
      <c r="C85" s="302" t="s">
        <v>450</v>
      </c>
      <c r="D85" s="302"/>
      <c r="E85" s="302"/>
      <c r="F85" s="303" t="s">
        <v>441</v>
      </c>
      <c r="G85" s="302"/>
      <c r="H85" s="302" t="s">
        <v>451</v>
      </c>
      <c r="I85" s="302" t="s">
        <v>437</v>
      </c>
      <c r="J85" s="302">
        <v>20</v>
      </c>
      <c r="K85" s="292"/>
    </row>
    <row r="86" s="1" customFormat="1" ht="15" customHeight="1">
      <c r="B86" s="301"/>
      <c r="C86" s="302" t="s">
        <v>452</v>
      </c>
      <c r="D86" s="302"/>
      <c r="E86" s="302"/>
      <c r="F86" s="303" t="s">
        <v>441</v>
      </c>
      <c r="G86" s="302"/>
      <c r="H86" s="302" t="s">
        <v>453</v>
      </c>
      <c r="I86" s="302" t="s">
        <v>437</v>
      </c>
      <c r="J86" s="302">
        <v>20</v>
      </c>
      <c r="K86" s="292"/>
    </row>
    <row r="87" s="1" customFormat="1" ht="15" customHeight="1">
      <c r="B87" s="301"/>
      <c r="C87" s="278" t="s">
        <v>454</v>
      </c>
      <c r="D87" s="278"/>
      <c r="E87" s="278"/>
      <c r="F87" s="300" t="s">
        <v>441</v>
      </c>
      <c r="G87" s="299"/>
      <c r="H87" s="278" t="s">
        <v>455</v>
      </c>
      <c r="I87" s="278" t="s">
        <v>437</v>
      </c>
      <c r="J87" s="278">
        <v>50</v>
      </c>
      <c r="K87" s="292"/>
    </row>
    <row r="88" s="1" customFormat="1" ht="15" customHeight="1">
      <c r="B88" s="301"/>
      <c r="C88" s="278" t="s">
        <v>456</v>
      </c>
      <c r="D88" s="278"/>
      <c r="E88" s="278"/>
      <c r="F88" s="300" t="s">
        <v>441</v>
      </c>
      <c r="G88" s="299"/>
      <c r="H88" s="278" t="s">
        <v>457</v>
      </c>
      <c r="I88" s="278" t="s">
        <v>437</v>
      </c>
      <c r="J88" s="278">
        <v>20</v>
      </c>
      <c r="K88" s="292"/>
    </row>
    <row r="89" s="1" customFormat="1" ht="15" customHeight="1">
      <c r="B89" s="301"/>
      <c r="C89" s="278" t="s">
        <v>458</v>
      </c>
      <c r="D89" s="278"/>
      <c r="E89" s="278"/>
      <c r="F89" s="300" t="s">
        <v>441</v>
      </c>
      <c r="G89" s="299"/>
      <c r="H89" s="278" t="s">
        <v>459</v>
      </c>
      <c r="I89" s="278" t="s">
        <v>437</v>
      </c>
      <c r="J89" s="278">
        <v>20</v>
      </c>
      <c r="K89" s="292"/>
    </row>
    <row r="90" s="1" customFormat="1" ht="15" customHeight="1">
      <c r="B90" s="301"/>
      <c r="C90" s="278" t="s">
        <v>460</v>
      </c>
      <c r="D90" s="278"/>
      <c r="E90" s="278"/>
      <c r="F90" s="300" t="s">
        <v>441</v>
      </c>
      <c r="G90" s="299"/>
      <c r="H90" s="278" t="s">
        <v>461</v>
      </c>
      <c r="I90" s="278" t="s">
        <v>437</v>
      </c>
      <c r="J90" s="278">
        <v>50</v>
      </c>
      <c r="K90" s="292"/>
    </row>
    <row r="91" s="1" customFormat="1" ht="15" customHeight="1">
      <c r="B91" s="301"/>
      <c r="C91" s="278" t="s">
        <v>462</v>
      </c>
      <c r="D91" s="278"/>
      <c r="E91" s="278"/>
      <c r="F91" s="300" t="s">
        <v>441</v>
      </c>
      <c r="G91" s="299"/>
      <c r="H91" s="278" t="s">
        <v>462</v>
      </c>
      <c r="I91" s="278" t="s">
        <v>437</v>
      </c>
      <c r="J91" s="278">
        <v>50</v>
      </c>
      <c r="K91" s="292"/>
    </row>
    <row r="92" s="1" customFormat="1" ht="15" customHeight="1">
      <c r="B92" s="301"/>
      <c r="C92" s="278" t="s">
        <v>463</v>
      </c>
      <c r="D92" s="278"/>
      <c r="E92" s="278"/>
      <c r="F92" s="300" t="s">
        <v>441</v>
      </c>
      <c r="G92" s="299"/>
      <c r="H92" s="278" t="s">
        <v>464</v>
      </c>
      <c r="I92" s="278" t="s">
        <v>437</v>
      </c>
      <c r="J92" s="278">
        <v>255</v>
      </c>
      <c r="K92" s="292"/>
    </row>
    <row r="93" s="1" customFormat="1" ht="15" customHeight="1">
      <c r="B93" s="301"/>
      <c r="C93" s="278" t="s">
        <v>465</v>
      </c>
      <c r="D93" s="278"/>
      <c r="E93" s="278"/>
      <c r="F93" s="300" t="s">
        <v>435</v>
      </c>
      <c r="G93" s="299"/>
      <c r="H93" s="278" t="s">
        <v>466</v>
      </c>
      <c r="I93" s="278" t="s">
        <v>467</v>
      </c>
      <c r="J93" s="278"/>
      <c r="K93" s="292"/>
    </row>
    <row r="94" s="1" customFormat="1" ht="15" customHeight="1">
      <c r="B94" s="301"/>
      <c r="C94" s="278" t="s">
        <v>468</v>
      </c>
      <c r="D94" s="278"/>
      <c r="E94" s="278"/>
      <c r="F94" s="300" t="s">
        <v>435</v>
      </c>
      <c r="G94" s="299"/>
      <c r="H94" s="278" t="s">
        <v>469</v>
      </c>
      <c r="I94" s="278" t="s">
        <v>470</v>
      </c>
      <c r="J94" s="278"/>
      <c r="K94" s="292"/>
    </row>
    <row r="95" s="1" customFormat="1" ht="15" customHeight="1">
      <c r="B95" s="301"/>
      <c r="C95" s="278" t="s">
        <v>471</v>
      </c>
      <c r="D95" s="278"/>
      <c r="E95" s="278"/>
      <c r="F95" s="300" t="s">
        <v>435</v>
      </c>
      <c r="G95" s="299"/>
      <c r="H95" s="278" t="s">
        <v>471</v>
      </c>
      <c r="I95" s="278" t="s">
        <v>470</v>
      </c>
      <c r="J95" s="278"/>
      <c r="K95" s="292"/>
    </row>
    <row r="96" s="1" customFormat="1" ht="15" customHeight="1">
      <c r="B96" s="301"/>
      <c r="C96" s="278" t="s">
        <v>38</v>
      </c>
      <c r="D96" s="278"/>
      <c r="E96" s="278"/>
      <c r="F96" s="300" t="s">
        <v>435</v>
      </c>
      <c r="G96" s="299"/>
      <c r="H96" s="278" t="s">
        <v>472</v>
      </c>
      <c r="I96" s="278" t="s">
        <v>470</v>
      </c>
      <c r="J96" s="278"/>
      <c r="K96" s="292"/>
    </row>
    <row r="97" s="1" customFormat="1" ht="15" customHeight="1">
      <c r="B97" s="301"/>
      <c r="C97" s="278" t="s">
        <v>48</v>
      </c>
      <c r="D97" s="278"/>
      <c r="E97" s="278"/>
      <c r="F97" s="300" t="s">
        <v>435</v>
      </c>
      <c r="G97" s="299"/>
      <c r="H97" s="278" t="s">
        <v>473</v>
      </c>
      <c r="I97" s="278" t="s">
        <v>470</v>
      </c>
      <c r="J97" s="278"/>
      <c r="K97" s="292"/>
    </row>
    <row r="98" s="1" customFormat="1" ht="15" customHeight="1">
      <c r="B98" s="304"/>
      <c r="C98" s="305"/>
      <c r="D98" s="305"/>
      <c r="E98" s="305"/>
      <c r="F98" s="305"/>
      <c r="G98" s="305"/>
      <c r="H98" s="305"/>
      <c r="I98" s="305"/>
      <c r="J98" s="305"/>
      <c r="K98" s="306"/>
    </row>
    <row r="99" s="1" customFormat="1" ht="18.75" customHeight="1">
      <c r="B99" s="307"/>
      <c r="C99" s="308"/>
      <c r="D99" s="308"/>
      <c r="E99" s="308"/>
      <c r="F99" s="308"/>
      <c r="G99" s="308"/>
      <c r="H99" s="308"/>
      <c r="I99" s="308"/>
      <c r="J99" s="308"/>
      <c r="K99" s="307"/>
    </row>
    <row r="100" s="1" customFormat="1" ht="18.75" customHeight="1">
      <c r="B100" s="286"/>
      <c r="C100" s="286"/>
      <c r="D100" s="286"/>
      <c r="E100" s="286"/>
      <c r="F100" s="286"/>
      <c r="G100" s="286"/>
      <c r="H100" s="286"/>
      <c r="I100" s="286"/>
      <c r="J100" s="286"/>
      <c r="K100" s="286"/>
    </row>
    <row r="101" s="1" customFormat="1" ht="7.5" customHeight="1">
      <c r="B101" s="287"/>
      <c r="C101" s="288"/>
      <c r="D101" s="288"/>
      <c r="E101" s="288"/>
      <c r="F101" s="288"/>
      <c r="G101" s="288"/>
      <c r="H101" s="288"/>
      <c r="I101" s="288"/>
      <c r="J101" s="288"/>
      <c r="K101" s="289"/>
    </row>
    <row r="102" s="1" customFormat="1" ht="45" customHeight="1">
      <c r="B102" s="290"/>
      <c r="C102" s="291" t="s">
        <v>474</v>
      </c>
      <c r="D102" s="291"/>
      <c r="E102" s="291"/>
      <c r="F102" s="291"/>
      <c r="G102" s="291"/>
      <c r="H102" s="291"/>
      <c r="I102" s="291"/>
      <c r="J102" s="291"/>
      <c r="K102" s="292"/>
    </row>
    <row r="103" s="1" customFormat="1" ht="17.25" customHeight="1">
      <c r="B103" s="290"/>
      <c r="C103" s="293" t="s">
        <v>429</v>
      </c>
      <c r="D103" s="293"/>
      <c r="E103" s="293"/>
      <c r="F103" s="293" t="s">
        <v>430</v>
      </c>
      <c r="G103" s="294"/>
      <c r="H103" s="293" t="s">
        <v>54</v>
      </c>
      <c r="I103" s="293" t="s">
        <v>57</v>
      </c>
      <c r="J103" s="293" t="s">
        <v>431</v>
      </c>
      <c r="K103" s="292"/>
    </row>
    <row r="104" s="1" customFormat="1" ht="17.25" customHeight="1">
      <c r="B104" s="290"/>
      <c r="C104" s="295" t="s">
        <v>432</v>
      </c>
      <c r="D104" s="295"/>
      <c r="E104" s="295"/>
      <c r="F104" s="296" t="s">
        <v>433</v>
      </c>
      <c r="G104" s="297"/>
      <c r="H104" s="295"/>
      <c r="I104" s="295"/>
      <c r="J104" s="295" t="s">
        <v>434</v>
      </c>
      <c r="K104" s="292"/>
    </row>
    <row r="105" s="1" customFormat="1" ht="5.25" customHeight="1">
      <c r="B105" s="290"/>
      <c r="C105" s="293"/>
      <c r="D105" s="293"/>
      <c r="E105" s="293"/>
      <c r="F105" s="293"/>
      <c r="G105" s="309"/>
      <c r="H105" s="293"/>
      <c r="I105" s="293"/>
      <c r="J105" s="293"/>
      <c r="K105" s="292"/>
    </row>
    <row r="106" s="1" customFormat="1" ht="15" customHeight="1">
      <c r="B106" s="290"/>
      <c r="C106" s="278" t="s">
        <v>53</v>
      </c>
      <c r="D106" s="298"/>
      <c r="E106" s="298"/>
      <c r="F106" s="300" t="s">
        <v>435</v>
      </c>
      <c r="G106" s="309"/>
      <c r="H106" s="278" t="s">
        <v>475</v>
      </c>
      <c r="I106" s="278" t="s">
        <v>437</v>
      </c>
      <c r="J106" s="278">
        <v>20</v>
      </c>
      <c r="K106" s="292"/>
    </row>
    <row r="107" s="1" customFormat="1" ht="15" customHeight="1">
      <c r="B107" s="290"/>
      <c r="C107" s="278" t="s">
        <v>438</v>
      </c>
      <c r="D107" s="278"/>
      <c r="E107" s="278"/>
      <c r="F107" s="300" t="s">
        <v>435</v>
      </c>
      <c r="G107" s="278"/>
      <c r="H107" s="278" t="s">
        <v>475</v>
      </c>
      <c r="I107" s="278" t="s">
        <v>437</v>
      </c>
      <c r="J107" s="278">
        <v>120</v>
      </c>
      <c r="K107" s="292"/>
    </row>
    <row r="108" s="1" customFormat="1" ht="15" customHeight="1">
      <c r="B108" s="301"/>
      <c r="C108" s="278" t="s">
        <v>440</v>
      </c>
      <c r="D108" s="278"/>
      <c r="E108" s="278"/>
      <c r="F108" s="300" t="s">
        <v>441</v>
      </c>
      <c r="G108" s="278"/>
      <c r="H108" s="278" t="s">
        <v>475</v>
      </c>
      <c r="I108" s="278" t="s">
        <v>437</v>
      </c>
      <c r="J108" s="278">
        <v>50</v>
      </c>
      <c r="K108" s="292"/>
    </row>
    <row r="109" s="1" customFormat="1" ht="15" customHeight="1">
      <c r="B109" s="301"/>
      <c r="C109" s="278" t="s">
        <v>443</v>
      </c>
      <c r="D109" s="278"/>
      <c r="E109" s="278"/>
      <c r="F109" s="300" t="s">
        <v>435</v>
      </c>
      <c r="G109" s="278"/>
      <c r="H109" s="278" t="s">
        <v>475</v>
      </c>
      <c r="I109" s="278" t="s">
        <v>445</v>
      </c>
      <c r="J109" s="278"/>
      <c r="K109" s="292"/>
    </row>
    <row r="110" s="1" customFormat="1" ht="15" customHeight="1">
      <c r="B110" s="301"/>
      <c r="C110" s="278" t="s">
        <v>454</v>
      </c>
      <c r="D110" s="278"/>
      <c r="E110" s="278"/>
      <c r="F110" s="300" t="s">
        <v>441</v>
      </c>
      <c r="G110" s="278"/>
      <c r="H110" s="278" t="s">
        <v>475</v>
      </c>
      <c r="I110" s="278" t="s">
        <v>437</v>
      </c>
      <c r="J110" s="278">
        <v>50</v>
      </c>
      <c r="K110" s="292"/>
    </row>
    <row r="111" s="1" customFormat="1" ht="15" customHeight="1">
      <c r="B111" s="301"/>
      <c r="C111" s="278" t="s">
        <v>462</v>
      </c>
      <c r="D111" s="278"/>
      <c r="E111" s="278"/>
      <c r="F111" s="300" t="s">
        <v>441</v>
      </c>
      <c r="G111" s="278"/>
      <c r="H111" s="278" t="s">
        <v>475</v>
      </c>
      <c r="I111" s="278" t="s">
        <v>437</v>
      </c>
      <c r="J111" s="278">
        <v>50</v>
      </c>
      <c r="K111" s="292"/>
    </row>
    <row r="112" s="1" customFormat="1" ht="15" customHeight="1">
      <c r="B112" s="301"/>
      <c r="C112" s="278" t="s">
        <v>460</v>
      </c>
      <c r="D112" s="278"/>
      <c r="E112" s="278"/>
      <c r="F112" s="300" t="s">
        <v>441</v>
      </c>
      <c r="G112" s="278"/>
      <c r="H112" s="278" t="s">
        <v>475</v>
      </c>
      <c r="I112" s="278" t="s">
        <v>437</v>
      </c>
      <c r="J112" s="278">
        <v>50</v>
      </c>
      <c r="K112" s="292"/>
    </row>
    <row r="113" s="1" customFormat="1" ht="15" customHeight="1">
      <c r="B113" s="301"/>
      <c r="C113" s="278" t="s">
        <v>53</v>
      </c>
      <c r="D113" s="278"/>
      <c r="E113" s="278"/>
      <c r="F113" s="300" t="s">
        <v>435</v>
      </c>
      <c r="G113" s="278"/>
      <c r="H113" s="278" t="s">
        <v>476</v>
      </c>
      <c r="I113" s="278" t="s">
        <v>437</v>
      </c>
      <c r="J113" s="278">
        <v>20</v>
      </c>
      <c r="K113" s="292"/>
    </row>
    <row r="114" s="1" customFormat="1" ht="15" customHeight="1">
      <c r="B114" s="301"/>
      <c r="C114" s="278" t="s">
        <v>477</v>
      </c>
      <c r="D114" s="278"/>
      <c r="E114" s="278"/>
      <c r="F114" s="300" t="s">
        <v>435</v>
      </c>
      <c r="G114" s="278"/>
      <c r="H114" s="278" t="s">
        <v>478</v>
      </c>
      <c r="I114" s="278" t="s">
        <v>437</v>
      </c>
      <c r="J114" s="278">
        <v>120</v>
      </c>
      <c r="K114" s="292"/>
    </row>
    <row r="115" s="1" customFormat="1" ht="15" customHeight="1">
      <c r="B115" s="301"/>
      <c r="C115" s="278" t="s">
        <v>38</v>
      </c>
      <c r="D115" s="278"/>
      <c r="E115" s="278"/>
      <c r="F115" s="300" t="s">
        <v>435</v>
      </c>
      <c r="G115" s="278"/>
      <c r="H115" s="278" t="s">
        <v>479</v>
      </c>
      <c r="I115" s="278" t="s">
        <v>470</v>
      </c>
      <c r="J115" s="278"/>
      <c r="K115" s="292"/>
    </row>
    <row r="116" s="1" customFormat="1" ht="15" customHeight="1">
      <c r="B116" s="301"/>
      <c r="C116" s="278" t="s">
        <v>48</v>
      </c>
      <c r="D116" s="278"/>
      <c r="E116" s="278"/>
      <c r="F116" s="300" t="s">
        <v>435</v>
      </c>
      <c r="G116" s="278"/>
      <c r="H116" s="278" t="s">
        <v>480</v>
      </c>
      <c r="I116" s="278" t="s">
        <v>470</v>
      </c>
      <c r="J116" s="278"/>
      <c r="K116" s="292"/>
    </row>
    <row r="117" s="1" customFormat="1" ht="15" customHeight="1">
      <c r="B117" s="301"/>
      <c r="C117" s="278" t="s">
        <v>57</v>
      </c>
      <c r="D117" s="278"/>
      <c r="E117" s="278"/>
      <c r="F117" s="300" t="s">
        <v>435</v>
      </c>
      <c r="G117" s="278"/>
      <c r="H117" s="278" t="s">
        <v>481</v>
      </c>
      <c r="I117" s="278" t="s">
        <v>482</v>
      </c>
      <c r="J117" s="278"/>
      <c r="K117" s="292"/>
    </row>
    <row r="118" s="1" customFormat="1" ht="15" customHeight="1">
      <c r="B118" s="304"/>
      <c r="C118" s="310"/>
      <c r="D118" s="310"/>
      <c r="E118" s="310"/>
      <c r="F118" s="310"/>
      <c r="G118" s="310"/>
      <c r="H118" s="310"/>
      <c r="I118" s="310"/>
      <c r="J118" s="310"/>
      <c r="K118" s="306"/>
    </row>
    <row r="119" s="1" customFormat="1" ht="18.75" customHeight="1">
      <c r="B119" s="311"/>
      <c r="C119" s="275"/>
      <c r="D119" s="275"/>
      <c r="E119" s="275"/>
      <c r="F119" s="312"/>
      <c r="G119" s="275"/>
      <c r="H119" s="275"/>
      <c r="I119" s="275"/>
      <c r="J119" s="275"/>
      <c r="K119" s="311"/>
    </row>
    <row r="120" s="1" customFormat="1" ht="18.75" customHeight="1">
      <c r="B120" s="286"/>
      <c r="C120" s="286"/>
      <c r="D120" s="286"/>
      <c r="E120" s="286"/>
      <c r="F120" s="286"/>
      <c r="G120" s="286"/>
      <c r="H120" s="286"/>
      <c r="I120" s="286"/>
      <c r="J120" s="286"/>
      <c r="K120" s="286"/>
    </row>
    <row r="121" s="1" customFormat="1" ht="7.5" customHeight="1">
      <c r="B121" s="313"/>
      <c r="C121" s="314"/>
      <c r="D121" s="314"/>
      <c r="E121" s="314"/>
      <c r="F121" s="314"/>
      <c r="G121" s="314"/>
      <c r="H121" s="314"/>
      <c r="I121" s="314"/>
      <c r="J121" s="314"/>
      <c r="K121" s="315"/>
    </row>
    <row r="122" s="1" customFormat="1" ht="45" customHeight="1">
      <c r="B122" s="316"/>
      <c r="C122" s="269" t="s">
        <v>483</v>
      </c>
      <c r="D122" s="269"/>
      <c r="E122" s="269"/>
      <c r="F122" s="269"/>
      <c r="G122" s="269"/>
      <c r="H122" s="269"/>
      <c r="I122" s="269"/>
      <c r="J122" s="269"/>
      <c r="K122" s="317"/>
    </row>
    <row r="123" s="1" customFormat="1" ht="17.25" customHeight="1">
      <c r="B123" s="318"/>
      <c r="C123" s="293" t="s">
        <v>429</v>
      </c>
      <c r="D123" s="293"/>
      <c r="E123" s="293"/>
      <c r="F123" s="293" t="s">
        <v>430</v>
      </c>
      <c r="G123" s="294"/>
      <c r="H123" s="293" t="s">
        <v>54</v>
      </c>
      <c r="I123" s="293" t="s">
        <v>57</v>
      </c>
      <c r="J123" s="293" t="s">
        <v>431</v>
      </c>
      <c r="K123" s="319"/>
    </row>
    <row r="124" s="1" customFormat="1" ht="17.25" customHeight="1">
      <c r="B124" s="318"/>
      <c r="C124" s="295" t="s">
        <v>432</v>
      </c>
      <c r="D124" s="295"/>
      <c r="E124" s="295"/>
      <c r="F124" s="296" t="s">
        <v>433</v>
      </c>
      <c r="G124" s="297"/>
      <c r="H124" s="295"/>
      <c r="I124" s="295"/>
      <c r="J124" s="295" t="s">
        <v>434</v>
      </c>
      <c r="K124" s="319"/>
    </row>
    <row r="125" s="1" customFormat="1" ht="5.25" customHeight="1">
      <c r="B125" s="320"/>
      <c r="C125" s="298"/>
      <c r="D125" s="298"/>
      <c r="E125" s="298"/>
      <c r="F125" s="298"/>
      <c r="G125" s="278"/>
      <c r="H125" s="298"/>
      <c r="I125" s="298"/>
      <c r="J125" s="298"/>
      <c r="K125" s="321"/>
    </row>
    <row r="126" s="1" customFormat="1" ht="15" customHeight="1">
      <c r="B126" s="320"/>
      <c r="C126" s="278" t="s">
        <v>438</v>
      </c>
      <c r="D126" s="298"/>
      <c r="E126" s="298"/>
      <c r="F126" s="300" t="s">
        <v>435</v>
      </c>
      <c r="G126" s="278"/>
      <c r="H126" s="278" t="s">
        <v>475</v>
      </c>
      <c r="I126" s="278" t="s">
        <v>437</v>
      </c>
      <c r="J126" s="278">
        <v>120</v>
      </c>
      <c r="K126" s="322"/>
    </row>
    <row r="127" s="1" customFormat="1" ht="15" customHeight="1">
      <c r="B127" s="320"/>
      <c r="C127" s="278" t="s">
        <v>484</v>
      </c>
      <c r="D127" s="278"/>
      <c r="E127" s="278"/>
      <c r="F127" s="300" t="s">
        <v>435</v>
      </c>
      <c r="G127" s="278"/>
      <c r="H127" s="278" t="s">
        <v>485</v>
      </c>
      <c r="I127" s="278" t="s">
        <v>437</v>
      </c>
      <c r="J127" s="278" t="s">
        <v>486</v>
      </c>
      <c r="K127" s="322"/>
    </row>
    <row r="128" s="1" customFormat="1" ht="15" customHeight="1">
      <c r="B128" s="320"/>
      <c r="C128" s="278" t="s">
        <v>83</v>
      </c>
      <c r="D128" s="278"/>
      <c r="E128" s="278"/>
      <c r="F128" s="300" t="s">
        <v>435</v>
      </c>
      <c r="G128" s="278"/>
      <c r="H128" s="278" t="s">
        <v>487</v>
      </c>
      <c r="I128" s="278" t="s">
        <v>437</v>
      </c>
      <c r="J128" s="278" t="s">
        <v>486</v>
      </c>
      <c r="K128" s="322"/>
    </row>
    <row r="129" s="1" customFormat="1" ht="15" customHeight="1">
      <c r="B129" s="320"/>
      <c r="C129" s="278" t="s">
        <v>446</v>
      </c>
      <c r="D129" s="278"/>
      <c r="E129" s="278"/>
      <c r="F129" s="300" t="s">
        <v>441</v>
      </c>
      <c r="G129" s="278"/>
      <c r="H129" s="278" t="s">
        <v>447</v>
      </c>
      <c r="I129" s="278" t="s">
        <v>437</v>
      </c>
      <c r="J129" s="278">
        <v>15</v>
      </c>
      <c r="K129" s="322"/>
    </row>
    <row r="130" s="1" customFormat="1" ht="15" customHeight="1">
      <c r="B130" s="320"/>
      <c r="C130" s="302" t="s">
        <v>448</v>
      </c>
      <c r="D130" s="302"/>
      <c r="E130" s="302"/>
      <c r="F130" s="303" t="s">
        <v>441</v>
      </c>
      <c r="G130" s="302"/>
      <c r="H130" s="302" t="s">
        <v>449</v>
      </c>
      <c r="I130" s="302" t="s">
        <v>437</v>
      </c>
      <c r="J130" s="302">
        <v>15</v>
      </c>
      <c r="K130" s="322"/>
    </row>
    <row r="131" s="1" customFormat="1" ht="15" customHeight="1">
      <c r="B131" s="320"/>
      <c r="C131" s="302" t="s">
        <v>450</v>
      </c>
      <c r="D131" s="302"/>
      <c r="E131" s="302"/>
      <c r="F131" s="303" t="s">
        <v>441</v>
      </c>
      <c r="G131" s="302"/>
      <c r="H131" s="302" t="s">
        <v>451</v>
      </c>
      <c r="I131" s="302" t="s">
        <v>437</v>
      </c>
      <c r="J131" s="302">
        <v>20</v>
      </c>
      <c r="K131" s="322"/>
    </row>
    <row r="132" s="1" customFormat="1" ht="15" customHeight="1">
      <c r="B132" s="320"/>
      <c r="C132" s="302" t="s">
        <v>452</v>
      </c>
      <c r="D132" s="302"/>
      <c r="E132" s="302"/>
      <c r="F132" s="303" t="s">
        <v>441</v>
      </c>
      <c r="G132" s="302"/>
      <c r="H132" s="302" t="s">
        <v>453</v>
      </c>
      <c r="I132" s="302" t="s">
        <v>437</v>
      </c>
      <c r="J132" s="302">
        <v>20</v>
      </c>
      <c r="K132" s="322"/>
    </row>
    <row r="133" s="1" customFormat="1" ht="15" customHeight="1">
      <c r="B133" s="320"/>
      <c r="C133" s="278" t="s">
        <v>440</v>
      </c>
      <c r="D133" s="278"/>
      <c r="E133" s="278"/>
      <c r="F133" s="300" t="s">
        <v>441</v>
      </c>
      <c r="G133" s="278"/>
      <c r="H133" s="278" t="s">
        <v>475</v>
      </c>
      <c r="I133" s="278" t="s">
        <v>437</v>
      </c>
      <c r="J133" s="278">
        <v>50</v>
      </c>
      <c r="K133" s="322"/>
    </row>
    <row r="134" s="1" customFormat="1" ht="15" customHeight="1">
      <c r="B134" s="320"/>
      <c r="C134" s="278" t="s">
        <v>454</v>
      </c>
      <c r="D134" s="278"/>
      <c r="E134" s="278"/>
      <c r="F134" s="300" t="s">
        <v>441</v>
      </c>
      <c r="G134" s="278"/>
      <c r="H134" s="278" t="s">
        <v>475</v>
      </c>
      <c r="I134" s="278" t="s">
        <v>437</v>
      </c>
      <c r="J134" s="278">
        <v>50</v>
      </c>
      <c r="K134" s="322"/>
    </row>
    <row r="135" s="1" customFormat="1" ht="15" customHeight="1">
      <c r="B135" s="320"/>
      <c r="C135" s="278" t="s">
        <v>460</v>
      </c>
      <c r="D135" s="278"/>
      <c r="E135" s="278"/>
      <c r="F135" s="300" t="s">
        <v>441</v>
      </c>
      <c r="G135" s="278"/>
      <c r="H135" s="278" t="s">
        <v>475</v>
      </c>
      <c r="I135" s="278" t="s">
        <v>437</v>
      </c>
      <c r="J135" s="278">
        <v>50</v>
      </c>
      <c r="K135" s="322"/>
    </row>
    <row r="136" s="1" customFormat="1" ht="15" customHeight="1">
      <c r="B136" s="320"/>
      <c r="C136" s="278" t="s">
        <v>462</v>
      </c>
      <c r="D136" s="278"/>
      <c r="E136" s="278"/>
      <c r="F136" s="300" t="s">
        <v>441</v>
      </c>
      <c r="G136" s="278"/>
      <c r="H136" s="278" t="s">
        <v>475</v>
      </c>
      <c r="I136" s="278" t="s">
        <v>437</v>
      </c>
      <c r="J136" s="278">
        <v>50</v>
      </c>
      <c r="K136" s="322"/>
    </row>
    <row r="137" s="1" customFormat="1" ht="15" customHeight="1">
      <c r="B137" s="320"/>
      <c r="C137" s="278" t="s">
        <v>463</v>
      </c>
      <c r="D137" s="278"/>
      <c r="E137" s="278"/>
      <c r="F137" s="300" t="s">
        <v>441</v>
      </c>
      <c r="G137" s="278"/>
      <c r="H137" s="278" t="s">
        <v>488</v>
      </c>
      <c r="I137" s="278" t="s">
        <v>437</v>
      </c>
      <c r="J137" s="278">
        <v>255</v>
      </c>
      <c r="K137" s="322"/>
    </row>
    <row r="138" s="1" customFormat="1" ht="15" customHeight="1">
      <c r="B138" s="320"/>
      <c r="C138" s="278" t="s">
        <v>465</v>
      </c>
      <c r="D138" s="278"/>
      <c r="E138" s="278"/>
      <c r="F138" s="300" t="s">
        <v>435</v>
      </c>
      <c r="G138" s="278"/>
      <c r="H138" s="278" t="s">
        <v>489</v>
      </c>
      <c r="I138" s="278" t="s">
        <v>467</v>
      </c>
      <c r="J138" s="278"/>
      <c r="K138" s="322"/>
    </row>
    <row r="139" s="1" customFormat="1" ht="15" customHeight="1">
      <c r="B139" s="320"/>
      <c r="C139" s="278" t="s">
        <v>468</v>
      </c>
      <c r="D139" s="278"/>
      <c r="E139" s="278"/>
      <c r="F139" s="300" t="s">
        <v>435</v>
      </c>
      <c r="G139" s="278"/>
      <c r="H139" s="278" t="s">
        <v>490</v>
      </c>
      <c r="I139" s="278" t="s">
        <v>470</v>
      </c>
      <c r="J139" s="278"/>
      <c r="K139" s="322"/>
    </row>
    <row r="140" s="1" customFormat="1" ht="15" customHeight="1">
      <c r="B140" s="320"/>
      <c r="C140" s="278" t="s">
        <v>471</v>
      </c>
      <c r="D140" s="278"/>
      <c r="E140" s="278"/>
      <c r="F140" s="300" t="s">
        <v>435</v>
      </c>
      <c r="G140" s="278"/>
      <c r="H140" s="278" t="s">
        <v>471</v>
      </c>
      <c r="I140" s="278" t="s">
        <v>470</v>
      </c>
      <c r="J140" s="278"/>
      <c r="K140" s="322"/>
    </row>
    <row r="141" s="1" customFormat="1" ht="15" customHeight="1">
      <c r="B141" s="320"/>
      <c r="C141" s="278" t="s">
        <v>38</v>
      </c>
      <c r="D141" s="278"/>
      <c r="E141" s="278"/>
      <c r="F141" s="300" t="s">
        <v>435</v>
      </c>
      <c r="G141" s="278"/>
      <c r="H141" s="278" t="s">
        <v>491</v>
      </c>
      <c r="I141" s="278" t="s">
        <v>470</v>
      </c>
      <c r="J141" s="278"/>
      <c r="K141" s="322"/>
    </row>
    <row r="142" s="1" customFormat="1" ht="15" customHeight="1">
      <c r="B142" s="320"/>
      <c r="C142" s="278" t="s">
        <v>492</v>
      </c>
      <c r="D142" s="278"/>
      <c r="E142" s="278"/>
      <c r="F142" s="300" t="s">
        <v>435</v>
      </c>
      <c r="G142" s="278"/>
      <c r="H142" s="278" t="s">
        <v>493</v>
      </c>
      <c r="I142" s="278" t="s">
        <v>470</v>
      </c>
      <c r="J142" s="278"/>
      <c r="K142" s="322"/>
    </row>
    <row r="143" s="1" customFormat="1" ht="15" customHeight="1">
      <c r="B143" s="323"/>
      <c r="C143" s="324"/>
      <c r="D143" s="324"/>
      <c r="E143" s="324"/>
      <c r="F143" s="324"/>
      <c r="G143" s="324"/>
      <c r="H143" s="324"/>
      <c r="I143" s="324"/>
      <c r="J143" s="324"/>
      <c r="K143" s="325"/>
    </row>
    <row r="144" s="1" customFormat="1" ht="18.75" customHeight="1">
      <c r="B144" s="275"/>
      <c r="C144" s="275"/>
      <c r="D144" s="275"/>
      <c r="E144" s="275"/>
      <c r="F144" s="312"/>
      <c r="G144" s="275"/>
      <c r="H144" s="275"/>
      <c r="I144" s="275"/>
      <c r="J144" s="275"/>
      <c r="K144" s="275"/>
    </row>
    <row r="145" s="1" customFormat="1" ht="18.75" customHeight="1">
      <c r="B145" s="286"/>
      <c r="C145" s="286"/>
      <c r="D145" s="286"/>
      <c r="E145" s="286"/>
      <c r="F145" s="286"/>
      <c r="G145" s="286"/>
      <c r="H145" s="286"/>
      <c r="I145" s="286"/>
      <c r="J145" s="286"/>
      <c r="K145" s="286"/>
    </row>
    <row r="146" s="1" customFormat="1" ht="7.5" customHeight="1">
      <c r="B146" s="287"/>
      <c r="C146" s="288"/>
      <c r="D146" s="288"/>
      <c r="E146" s="288"/>
      <c r="F146" s="288"/>
      <c r="G146" s="288"/>
      <c r="H146" s="288"/>
      <c r="I146" s="288"/>
      <c r="J146" s="288"/>
      <c r="K146" s="289"/>
    </row>
    <row r="147" s="1" customFormat="1" ht="45" customHeight="1">
      <c r="B147" s="290"/>
      <c r="C147" s="291" t="s">
        <v>494</v>
      </c>
      <c r="D147" s="291"/>
      <c r="E147" s="291"/>
      <c r="F147" s="291"/>
      <c r="G147" s="291"/>
      <c r="H147" s="291"/>
      <c r="I147" s="291"/>
      <c r="J147" s="291"/>
      <c r="K147" s="292"/>
    </row>
    <row r="148" s="1" customFormat="1" ht="17.25" customHeight="1">
      <c r="B148" s="290"/>
      <c r="C148" s="293" t="s">
        <v>429</v>
      </c>
      <c r="D148" s="293"/>
      <c r="E148" s="293"/>
      <c r="F148" s="293" t="s">
        <v>430</v>
      </c>
      <c r="G148" s="294"/>
      <c r="H148" s="293" t="s">
        <v>54</v>
      </c>
      <c r="I148" s="293" t="s">
        <v>57</v>
      </c>
      <c r="J148" s="293" t="s">
        <v>431</v>
      </c>
      <c r="K148" s="292"/>
    </row>
    <row r="149" s="1" customFormat="1" ht="17.25" customHeight="1">
      <c r="B149" s="290"/>
      <c r="C149" s="295" t="s">
        <v>432</v>
      </c>
      <c r="D149" s="295"/>
      <c r="E149" s="295"/>
      <c r="F149" s="296" t="s">
        <v>433</v>
      </c>
      <c r="G149" s="297"/>
      <c r="H149" s="295"/>
      <c r="I149" s="295"/>
      <c r="J149" s="295" t="s">
        <v>434</v>
      </c>
      <c r="K149" s="292"/>
    </row>
    <row r="150" s="1" customFormat="1" ht="5.25" customHeight="1">
      <c r="B150" s="301"/>
      <c r="C150" s="298"/>
      <c r="D150" s="298"/>
      <c r="E150" s="298"/>
      <c r="F150" s="298"/>
      <c r="G150" s="299"/>
      <c r="H150" s="298"/>
      <c r="I150" s="298"/>
      <c r="J150" s="298"/>
      <c r="K150" s="322"/>
    </row>
    <row r="151" s="1" customFormat="1" ht="15" customHeight="1">
      <c r="B151" s="301"/>
      <c r="C151" s="326" t="s">
        <v>438</v>
      </c>
      <c r="D151" s="278"/>
      <c r="E151" s="278"/>
      <c r="F151" s="327" t="s">
        <v>435</v>
      </c>
      <c r="G151" s="278"/>
      <c r="H151" s="326" t="s">
        <v>475</v>
      </c>
      <c r="I151" s="326" t="s">
        <v>437</v>
      </c>
      <c r="J151" s="326">
        <v>120</v>
      </c>
      <c r="K151" s="322"/>
    </row>
    <row r="152" s="1" customFormat="1" ht="15" customHeight="1">
      <c r="B152" s="301"/>
      <c r="C152" s="326" t="s">
        <v>484</v>
      </c>
      <c r="D152" s="278"/>
      <c r="E152" s="278"/>
      <c r="F152" s="327" t="s">
        <v>435</v>
      </c>
      <c r="G152" s="278"/>
      <c r="H152" s="326" t="s">
        <v>495</v>
      </c>
      <c r="I152" s="326" t="s">
        <v>437</v>
      </c>
      <c r="J152" s="326" t="s">
        <v>486</v>
      </c>
      <c r="K152" s="322"/>
    </row>
    <row r="153" s="1" customFormat="1" ht="15" customHeight="1">
      <c r="B153" s="301"/>
      <c r="C153" s="326" t="s">
        <v>83</v>
      </c>
      <c r="D153" s="278"/>
      <c r="E153" s="278"/>
      <c r="F153" s="327" t="s">
        <v>435</v>
      </c>
      <c r="G153" s="278"/>
      <c r="H153" s="326" t="s">
        <v>496</v>
      </c>
      <c r="I153" s="326" t="s">
        <v>437</v>
      </c>
      <c r="J153" s="326" t="s">
        <v>486</v>
      </c>
      <c r="K153" s="322"/>
    </row>
    <row r="154" s="1" customFormat="1" ht="15" customHeight="1">
      <c r="B154" s="301"/>
      <c r="C154" s="326" t="s">
        <v>440</v>
      </c>
      <c r="D154" s="278"/>
      <c r="E154" s="278"/>
      <c r="F154" s="327" t="s">
        <v>441</v>
      </c>
      <c r="G154" s="278"/>
      <c r="H154" s="326" t="s">
        <v>475</v>
      </c>
      <c r="I154" s="326" t="s">
        <v>437</v>
      </c>
      <c r="J154" s="326">
        <v>50</v>
      </c>
      <c r="K154" s="322"/>
    </row>
    <row r="155" s="1" customFormat="1" ht="15" customHeight="1">
      <c r="B155" s="301"/>
      <c r="C155" s="326" t="s">
        <v>443</v>
      </c>
      <c r="D155" s="278"/>
      <c r="E155" s="278"/>
      <c r="F155" s="327" t="s">
        <v>435</v>
      </c>
      <c r="G155" s="278"/>
      <c r="H155" s="326" t="s">
        <v>475</v>
      </c>
      <c r="I155" s="326" t="s">
        <v>445</v>
      </c>
      <c r="J155" s="326"/>
      <c r="K155" s="322"/>
    </row>
    <row r="156" s="1" customFormat="1" ht="15" customHeight="1">
      <c r="B156" s="301"/>
      <c r="C156" s="326" t="s">
        <v>454</v>
      </c>
      <c r="D156" s="278"/>
      <c r="E156" s="278"/>
      <c r="F156" s="327" t="s">
        <v>441</v>
      </c>
      <c r="G156" s="278"/>
      <c r="H156" s="326" t="s">
        <v>475</v>
      </c>
      <c r="I156" s="326" t="s">
        <v>437</v>
      </c>
      <c r="J156" s="326">
        <v>50</v>
      </c>
      <c r="K156" s="322"/>
    </row>
    <row r="157" s="1" customFormat="1" ht="15" customHeight="1">
      <c r="B157" s="301"/>
      <c r="C157" s="326" t="s">
        <v>462</v>
      </c>
      <c r="D157" s="278"/>
      <c r="E157" s="278"/>
      <c r="F157" s="327" t="s">
        <v>441</v>
      </c>
      <c r="G157" s="278"/>
      <c r="H157" s="326" t="s">
        <v>475</v>
      </c>
      <c r="I157" s="326" t="s">
        <v>437</v>
      </c>
      <c r="J157" s="326">
        <v>50</v>
      </c>
      <c r="K157" s="322"/>
    </row>
    <row r="158" s="1" customFormat="1" ht="15" customHeight="1">
      <c r="B158" s="301"/>
      <c r="C158" s="326" t="s">
        <v>460</v>
      </c>
      <c r="D158" s="278"/>
      <c r="E158" s="278"/>
      <c r="F158" s="327" t="s">
        <v>441</v>
      </c>
      <c r="G158" s="278"/>
      <c r="H158" s="326" t="s">
        <v>475</v>
      </c>
      <c r="I158" s="326" t="s">
        <v>437</v>
      </c>
      <c r="J158" s="326">
        <v>50</v>
      </c>
      <c r="K158" s="322"/>
    </row>
    <row r="159" s="1" customFormat="1" ht="15" customHeight="1">
      <c r="B159" s="301"/>
      <c r="C159" s="326" t="s">
        <v>91</v>
      </c>
      <c r="D159" s="278"/>
      <c r="E159" s="278"/>
      <c r="F159" s="327" t="s">
        <v>435</v>
      </c>
      <c r="G159" s="278"/>
      <c r="H159" s="326" t="s">
        <v>497</v>
      </c>
      <c r="I159" s="326" t="s">
        <v>437</v>
      </c>
      <c r="J159" s="326" t="s">
        <v>498</v>
      </c>
      <c r="K159" s="322"/>
    </row>
    <row r="160" s="1" customFormat="1" ht="15" customHeight="1">
      <c r="B160" s="301"/>
      <c r="C160" s="326" t="s">
        <v>499</v>
      </c>
      <c r="D160" s="278"/>
      <c r="E160" s="278"/>
      <c r="F160" s="327" t="s">
        <v>435</v>
      </c>
      <c r="G160" s="278"/>
      <c r="H160" s="326" t="s">
        <v>500</v>
      </c>
      <c r="I160" s="326" t="s">
        <v>470</v>
      </c>
      <c r="J160" s="326"/>
      <c r="K160" s="322"/>
    </row>
    <row r="161" s="1" customFormat="1" ht="15" customHeight="1">
      <c r="B161" s="328"/>
      <c r="C161" s="310"/>
      <c r="D161" s="310"/>
      <c r="E161" s="310"/>
      <c r="F161" s="310"/>
      <c r="G161" s="310"/>
      <c r="H161" s="310"/>
      <c r="I161" s="310"/>
      <c r="J161" s="310"/>
      <c r="K161" s="329"/>
    </row>
    <row r="162" s="1" customFormat="1" ht="18.75" customHeight="1">
      <c r="B162" s="275"/>
      <c r="C162" s="278"/>
      <c r="D162" s="278"/>
      <c r="E162" s="278"/>
      <c r="F162" s="300"/>
      <c r="G162" s="278"/>
      <c r="H162" s="278"/>
      <c r="I162" s="278"/>
      <c r="J162" s="278"/>
      <c r="K162" s="275"/>
    </row>
    <row r="163" s="1" customFormat="1" ht="18.75" customHeight="1">
      <c r="B163" s="286"/>
      <c r="C163" s="286"/>
      <c r="D163" s="286"/>
      <c r="E163" s="286"/>
      <c r="F163" s="286"/>
      <c r="G163" s="286"/>
      <c r="H163" s="286"/>
      <c r="I163" s="286"/>
      <c r="J163" s="286"/>
      <c r="K163" s="286"/>
    </row>
    <row r="164" s="1" customFormat="1" ht="7.5" customHeight="1">
      <c r="B164" s="265"/>
      <c r="C164" s="266"/>
      <c r="D164" s="266"/>
      <c r="E164" s="266"/>
      <c r="F164" s="266"/>
      <c r="G164" s="266"/>
      <c r="H164" s="266"/>
      <c r="I164" s="266"/>
      <c r="J164" s="266"/>
      <c r="K164" s="267"/>
    </row>
    <row r="165" s="1" customFormat="1" ht="45" customHeight="1">
      <c r="B165" s="268"/>
      <c r="C165" s="269" t="s">
        <v>501</v>
      </c>
      <c r="D165" s="269"/>
      <c r="E165" s="269"/>
      <c r="F165" s="269"/>
      <c r="G165" s="269"/>
      <c r="H165" s="269"/>
      <c r="I165" s="269"/>
      <c r="J165" s="269"/>
      <c r="K165" s="270"/>
    </row>
    <row r="166" s="1" customFormat="1" ht="17.25" customHeight="1">
      <c r="B166" s="268"/>
      <c r="C166" s="293" t="s">
        <v>429</v>
      </c>
      <c r="D166" s="293"/>
      <c r="E166" s="293"/>
      <c r="F166" s="293" t="s">
        <v>430</v>
      </c>
      <c r="G166" s="330"/>
      <c r="H166" s="331" t="s">
        <v>54</v>
      </c>
      <c r="I166" s="331" t="s">
        <v>57</v>
      </c>
      <c r="J166" s="293" t="s">
        <v>431</v>
      </c>
      <c r="K166" s="270"/>
    </row>
    <row r="167" s="1" customFormat="1" ht="17.25" customHeight="1">
      <c r="B167" s="271"/>
      <c r="C167" s="295" t="s">
        <v>432</v>
      </c>
      <c r="D167" s="295"/>
      <c r="E167" s="295"/>
      <c r="F167" s="296" t="s">
        <v>433</v>
      </c>
      <c r="G167" s="332"/>
      <c r="H167" s="333"/>
      <c r="I167" s="333"/>
      <c r="J167" s="295" t="s">
        <v>434</v>
      </c>
      <c r="K167" s="273"/>
    </row>
    <row r="168" s="1" customFormat="1" ht="5.25" customHeight="1">
      <c r="B168" s="301"/>
      <c r="C168" s="298"/>
      <c r="D168" s="298"/>
      <c r="E168" s="298"/>
      <c r="F168" s="298"/>
      <c r="G168" s="299"/>
      <c r="H168" s="298"/>
      <c r="I168" s="298"/>
      <c r="J168" s="298"/>
      <c r="K168" s="322"/>
    </row>
    <row r="169" s="1" customFormat="1" ht="15" customHeight="1">
      <c r="B169" s="301"/>
      <c r="C169" s="278" t="s">
        <v>438</v>
      </c>
      <c r="D169" s="278"/>
      <c r="E169" s="278"/>
      <c r="F169" s="300" t="s">
        <v>435</v>
      </c>
      <c r="G169" s="278"/>
      <c r="H169" s="278" t="s">
        <v>475</v>
      </c>
      <c r="I169" s="278" t="s">
        <v>437</v>
      </c>
      <c r="J169" s="278">
        <v>120</v>
      </c>
      <c r="K169" s="322"/>
    </row>
    <row r="170" s="1" customFormat="1" ht="15" customHeight="1">
      <c r="B170" s="301"/>
      <c r="C170" s="278" t="s">
        <v>484</v>
      </c>
      <c r="D170" s="278"/>
      <c r="E170" s="278"/>
      <c r="F170" s="300" t="s">
        <v>435</v>
      </c>
      <c r="G170" s="278"/>
      <c r="H170" s="278" t="s">
        <v>485</v>
      </c>
      <c r="I170" s="278" t="s">
        <v>437</v>
      </c>
      <c r="J170" s="278" t="s">
        <v>486</v>
      </c>
      <c r="K170" s="322"/>
    </row>
    <row r="171" s="1" customFormat="1" ht="15" customHeight="1">
      <c r="B171" s="301"/>
      <c r="C171" s="278" t="s">
        <v>83</v>
      </c>
      <c r="D171" s="278"/>
      <c r="E171" s="278"/>
      <c r="F171" s="300" t="s">
        <v>435</v>
      </c>
      <c r="G171" s="278"/>
      <c r="H171" s="278" t="s">
        <v>502</v>
      </c>
      <c r="I171" s="278" t="s">
        <v>437</v>
      </c>
      <c r="J171" s="278" t="s">
        <v>486</v>
      </c>
      <c r="K171" s="322"/>
    </row>
    <row r="172" s="1" customFormat="1" ht="15" customHeight="1">
      <c r="B172" s="301"/>
      <c r="C172" s="278" t="s">
        <v>440</v>
      </c>
      <c r="D172" s="278"/>
      <c r="E172" s="278"/>
      <c r="F172" s="300" t="s">
        <v>441</v>
      </c>
      <c r="G172" s="278"/>
      <c r="H172" s="278" t="s">
        <v>502</v>
      </c>
      <c r="I172" s="278" t="s">
        <v>437</v>
      </c>
      <c r="J172" s="278">
        <v>50</v>
      </c>
      <c r="K172" s="322"/>
    </row>
    <row r="173" s="1" customFormat="1" ht="15" customHeight="1">
      <c r="B173" s="301"/>
      <c r="C173" s="278" t="s">
        <v>443</v>
      </c>
      <c r="D173" s="278"/>
      <c r="E173" s="278"/>
      <c r="F173" s="300" t="s">
        <v>435</v>
      </c>
      <c r="G173" s="278"/>
      <c r="H173" s="278" t="s">
        <v>502</v>
      </c>
      <c r="I173" s="278" t="s">
        <v>445</v>
      </c>
      <c r="J173" s="278"/>
      <c r="K173" s="322"/>
    </row>
    <row r="174" s="1" customFormat="1" ht="15" customHeight="1">
      <c r="B174" s="301"/>
      <c r="C174" s="278" t="s">
        <v>454</v>
      </c>
      <c r="D174" s="278"/>
      <c r="E174" s="278"/>
      <c r="F174" s="300" t="s">
        <v>441</v>
      </c>
      <c r="G174" s="278"/>
      <c r="H174" s="278" t="s">
        <v>502</v>
      </c>
      <c r="I174" s="278" t="s">
        <v>437</v>
      </c>
      <c r="J174" s="278">
        <v>50</v>
      </c>
      <c r="K174" s="322"/>
    </row>
    <row r="175" s="1" customFormat="1" ht="15" customHeight="1">
      <c r="B175" s="301"/>
      <c r="C175" s="278" t="s">
        <v>462</v>
      </c>
      <c r="D175" s="278"/>
      <c r="E175" s="278"/>
      <c r="F175" s="300" t="s">
        <v>441</v>
      </c>
      <c r="G175" s="278"/>
      <c r="H175" s="278" t="s">
        <v>502</v>
      </c>
      <c r="I175" s="278" t="s">
        <v>437</v>
      </c>
      <c r="J175" s="278">
        <v>50</v>
      </c>
      <c r="K175" s="322"/>
    </row>
    <row r="176" s="1" customFormat="1" ht="15" customHeight="1">
      <c r="B176" s="301"/>
      <c r="C176" s="278" t="s">
        <v>460</v>
      </c>
      <c r="D176" s="278"/>
      <c r="E176" s="278"/>
      <c r="F176" s="300" t="s">
        <v>441</v>
      </c>
      <c r="G176" s="278"/>
      <c r="H176" s="278" t="s">
        <v>502</v>
      </c>
      <c r="I176" s="278" t="s">
        <v>437</v>
      </c>
      <c r="J176" s="278">
        <v>50</v>
      </c>
      <c r="K176" s="322"/>
    </row>
    <row r="177" s="1" customFormat="1" ht="15" customHeight="1">
      <c r="B177" s="301"/>
      <c r="C177" s="278" t="s">
        <v>103</v>
      </c>
      <c r="D177" s="278"/>
      <c r="E177" s="278"/>
      <c r="F177" s="300" t="s">
        <v>435</v>
      </c>
      <c r="G177" s="278"/>
      <c r="H177" s="278" t="s">
        <v>503</v>
      </c>
      <c r="I177" s="278" t="s">
        <v>504</v>
      </c>
      <c r="J177" s="278"/>
      <c r="K177" s="322"/>
    </row>
    <row r="178" s="1" customFormat="1" ht="15" customHeight="1">
      <c r="B178" s="301"/>
      <c r="C178" s="278" t="s">
        <v>57</v>
      </c>
      <c r="D178" s="278"/>
      <c r="E178" s="278"/>
      <c r="F178" s="300" t="s">
        <v>435</v>
      </c>
      <c r="G178" s="278"/>
      <c r="H178" s="278" t="s">
        <v>505</v>
      </c>
      <c r="I178" s="278" t="s">
        <v>506</v>
      </c>
      <c r="J178" s="278">
        <v>1</v>
      </c>
      <c r="K178" s="322"/>
    </row>
    <row r="179" s="1" customFormat="1" ht="15" customHeight="1">
      <c r="B179" s="301"/>
      <c r="C179" s="278" t="s">
        <v>53</v>
      </c>
      <c r="D179" s="278"/>
      <c r="E179" s="278"/>
      <c r="F179" s="300" t="s">
        <v>435</v>
      </c>
      <c r="G179" s="278"/>
      <c r="H179" s="278" t="s">
        <v>507</v>
      </c>
      <c r="I179" s="278" t="s">
        <v>437</v>
      </c>
      <c r="J179" s="278">
        <v>20</v>
      </c>
      <c r="K179" s="322"/>
    </row>
    <row r="180" s="1" customFormat="1" ht="15" customHeight="1">
      <c r="B180" s="301"/>
      <c r="C180" s="278" t="s">
        <v>54</v>
      </c>
      <c r="D180" s="278"/>
      <c r="E180" s="278"/>
      <c r="F180" s="300" t="s">
        <v>435</v>
      </c>
      <c r="G180" s="278"/>
      <c r="H180" s="278" t="s">
        <v>508</v>
      </c>
      <c r="I180" s="278" t="s">
        <v>437</v>
      </c>
      <c r="J180" s="278">
        <v>255</v>
      </c>
      <c r="K180" s="322"/>
    </row>
    <row r="181" s="1" customFormat="1" ht="15" customHeight="1">
      <c r="B181" s="301"/>
      <c r="C181" s="278" t="s">
        <v>104</v>
      </c>
      <c r="D181" s="278"/>
      <c r="E181" s="278"/>
      <c r="F181" s="300" t="s">
        <v>435</v>
      </c>
      <c r="G181" s="278"/>
      <c r="H181" s="278" t="s">
        <v>399</v>
      </c>
      <c r="I181" s="278" t="s">
        <v>437</v>
      </c>
      <c r="J181" s="278">
        <v>10</v>
      </c>
      <c r="K181" s="322"/>
    </row>
    <row r="182" s="1" customFormat="1" ht="15" customHeight="1">
      <c r="B182" s="301"/>
      <c r="C182" s="278" t="s">
        <v>105</v>
      </c>
      <c r="D182" s="278"/>
      <c r="E182" s="278"/>
      <c r="F182" s="300" t="s">
        <v>435</v>
      </c>
      <c r="G182" s="278"/>
      <c r="H182" s="278" t="s">
        <v>509</v>
      </c>
      <c r="I182" s="278" t="s">
        <v>470</v>
      </c>
      <c r="J182" s="278"/>
      <c r="K182" s="322"/>
    </row>
    <row r="183" s="1" customFormat="1" ht="15" customHeight="1">
      <c r="B183" s="301"/>
      <c r="C183" s="278" t="s">
        <v>510</v>
      </c>
      <c r="D183" s="278"/>
      <c r="E183" s="278"/>
      <c r="F183" s="300" t="s">
        <v>435</v>
      </c>
      <c r="G183" s="278"/>
      <c r="H183" s="278" t="s">
        <v>511</v>
      </c>
      <c r="I183" s="278" t="s">
        <v>470</v>
      </c>
      <c r="J183" s="278"/>
      <c r="K183" s="322"/>
    </row>
    <row r="184" s="1" customFormat="1" ht="15" customHeight="1">
      <c r="B184" s="301"/>
      <c r="C184" s="278" t="s">
        <v>499</v>
      </c>
      <c r="D184" s="278"/>
      <c r="E184" s="278"/>
      <c r="F184" s="300" t="s">
        <v>435</v>
      </c>
      <c r="G184" s="278"/>
      <c r="H184" s="278" t="s">
        <v>512</v>
      </c>
      <c r="I184" s="278" t="s">
        <v>470</v>
      </c>
      <c r="J184" s="278"/>
      <c r="K184" s="322"/>
    </row>
    <row r="185" s="1" customFormat="1" ht="15" customHeight="1">
      <c r="B185" s="301"/>
      <c r="C185" s="278" t="s">
        <v>107</v>
      </c>
      <c r="D185" s="278"/>
      <c r="E185" s="278"/>
      <c r="F185" s="300" t="s">
        <v>441</v>
      </c>
      <c r="G185" s="278"/>
      <c r="H185" s="278" t="s">
        <v>513</v>
      </c>
      <c r="I185" s="278" t="s">
        <v>437</v>
      </c>
      <c r="J185" s="278">
        <v>50</v>
      </c>
      <c r="K185" s="322"/>
    </row>
    <row r="186" s="1" customFormat="1" ht="15" customHeight="1">
      <c r="B186" s="301"/>
      <c r="C186" s="278" t="s">
        <v>514</v>
      </c>
      <c r="D186" s="278"/>
      <c r="E186" s="278"/>
      <c r="F186" s="300" t="s">
        <v>441</v>
      </c>
      <c r="G186" s="278"/>
      <c r="H186" s="278" t="s">
        <v>515</v>
      </c>
      <c r="I186" s="278" t="s">
        <v>516</v>
      </c>
      <c r="J186" s="278"/>
      <c r="K186" s="322"/>
    </row>
    <row r="187" s="1" customFormat="1" ht="15" customHeight="1">
      <c r="B187" s="301"/>
      <c r="C187" s="278" t="s">
        <v>517</v>
      </c>
      <c r="D187" s="278"/>
      <c r="E187" s="278"/>
      <c r="F187" s="300" t="s">
        <v>441</v>
      </c>
      <c r="G187" s="278"/>
      <c r="H187" s="278" t="s">
        <v>518</v>
      </c>
      <c r="I187" s="278" t="s">
        <v>516</v>
      </c>
      <c r="J187" s="278"/>
      <c r="K187" s="322"/>
    </row>
    <row r="188" s="1" customFormat="1" ht="15" customHeight="1">
      <c r="B188" s="301"/>
      <c r="C188" s="278" t="s">
        <v>519</v>
      </c>
      <c r="D188" s="278"/>
      <c r="E188" s="278"/>
      <c r="F188" s="300" t="s">
        <v>441</v>
      </c>
      <c r="G188" s="278"/>
      <c r="H188" s="278" t="s">
        <v>520</v>
      </c>
      <c r="I188" s="278" t="s">
        <v>516</v>
      </c>
      <c r="J188" s="278"/>
      <c r="K188" s="322"/>
    </row>
    <row r="189" s="1" customFormat="1" ht="15" customHeight="1">
      <c r="B189" s="301"/>
      <c r="C189" s="334" t="s">
        <v>521</v>
      </c>
      <c r="D189" s="278"/>
      <c r="E189" s="278"/>
      <c r="F189" s="300" t="s">
        <v>441</v>
      </c>
      <c r="G189" s="278"/>
      <c r="H189" s="278" t="s">
        <v>522</v>
      </c>
      <c r="I189" s="278" t="s">
        <v>523</v>
      </c>
      <c r="J189" s="335" t="s">
        <v>524</v>
      </c>
      <c r="K189" s="322"/>
    </row>
    <row r="190" s="1" customFormat="1" ht="15" customHeight="1">
      <c r="B190" s="301"/>
      <c r="C190" s="285" t="s">
        <v>42</v>
      </c>
      <c r="D190" s="278"/>
      <c r="E190" s="278"/>
      <c r="F190" s="300" t="s">
        <v>435</v>
      </c>
      <c r="G190" s="278"/>
      <c r="H190" s="275" t="s">
        <v>525</v>
      </c>
      <c r="I190" s="278" t="s">
        <v>526</v>
      </c>
      <c r="J190" s="278"/>
      <c r="K190" s="322"/>
    </row>
    <row r="191" s="1" customFormat="1" ht="15" customHeight="1">
      <c r="B191" s="301"/>
      <c r="C191" s="285" t="s">
        <v>527</v>
      </c>
      <c r="D191" s="278"/>
      <c r="E191" s="278"/>
      <c r="F191" s="300" t="s">
        <v>435</v>
      </c>
      <c r="G191" s="278"/>
      <c r="H191" s="278" t="s">
        <v>528</v>
      </c>
      <c r="I191" s="278" t="s">
        <v>470</v>
      </c>
      <c r="J191" s="278"/>
      <c r="K191" s="322"/>
    </row>
    <row r="192" s="1" customFormat="1" ht="15" customHeight="1">
      <c r="B192" s="301"/>
      <c r="C192" s="285" t="s">
        <v>529</v>
      </c>
      <c r="D192" s="278"/>
      <c r="E192" s="278"/>
      <c r="F192" s="300" t="s">
        <v>435</v>
      </c>
      <c r="G192" s="278"/>
      <c r="H192" s="278" t="s">
        <v>530</v>
      </c>
      <c r="I192" s="278" t="s">
        <v>470</v>
      </c>
      <c r="J192" s="278"/>
      <c r="K192" s="322"/>
    </row>
    <row r="193" s="1" customFormat="1" ht="15" customHeight="1">
      <c r="B193" s="301"/>
      <c r="C193" s="285" t="s">
        <v>531</v>
      </c>
      <c r="D193" s="278"/>
      <c r="E193" s="278"/>
      <c r="F193" s="300" t="s">
        <v>441</v>
      </c>
      <c r="G193" s="278"/>
      <c r="H193" s="278" t="s">
        <v>532</v>
      </c>
      <c r="I193" s="278" t="s">
        <v>470</v>
      </c>
      <c r="J193" s="278"/>
      <c r="K193" s="322"/>
    </row>
    <row r="194" s="1" customFormat="1" ht="15" customHeight="1">
      <c r="B194" s="328"/>
      <c r="C194" s="336"/>
      <c r="D194" s="310"/>
      <c r="E194" s="310"/>
      <c r="F194" s="310"/>
      <c r="G194" s="310"/>
      <c r="H194" s="310"/>
      <c r="I194" s="310"/>
      <c r="J194" s="310"/>
      <c r="K194" s="329"/>
    </row>
    <row r="195" s="1" customFormat="1" ht="18.75" customHeight="1">
      <c r="B195" s="275"/>
      <c r="C195" s="278"/>
      <c r="D195" s="278"/>
      <c r="E195" s="278"/>
      <c r="F195" s="300"/>
      <c r="G195" s="278"/>
      <c r="H195" s="278"/>
      <c r="I195" s="278"/>
      <c r="J195" s="278"/>
      <c r="K195" s="275"/>
    </row>
    <row r="196" s="1" customFormat="1" ht="18.75" customHeight="1">
      <c r="B196" s="275"/>
      <c r="C196" s="278"/>
      <c r="D196" s="278"/>
      <c r="E196" s="278"/>
      <c r="F196" s="300"/>
      <c r="G196" s="278"/>
      <c r="H196" s="278"/>
      <c r="I196" s="278"/>
      <c r="J196" s="278"/>
      <c r="K196" s="275"/>
    </row>
    <row r="197" s="1" customFormat="1" ht="18.75" customHeight="1">
      <c r="B197" s="286"/>
      <c r="C197" s="286"/>
      <c r="D197" s="286"/>
      <c r="E197" s="286"/>
      <c r="F197" s="286"/>
      <c r="G197" s="286"/>
      <c r="H197" s="286"/>
      <c r="I197" s="286"/>
      <c r="J197" s="286"/>
      <c r="K197" s="286"/>
    </row>
    <row r="198" s="1" customFormat="1" ht="13.5">
      <c r="B198" s="265"/>
      <c r="C198" s="266"/>
      <c r="D198" s="266"/>
      <c r="E198" s="266"/>
      <c r="F198" s="266"/>
      <c r="G198" s="266"/>
      <c r="H198" s="266"/>
      <c r="I198" s="266"/>
      <c r="J198" s="266"/>
      <c r="K198" s="267"/>
    </row>
    <row r="199" s="1" customFormat="1" ht="21">
      <c r="B199" s="268"/>
      <c r="C199" s="269" t="s">
        <v>533</v>
      </c>
      <c r="D199" s="269"/>
      <c r="E199" s="269"/>
      <c r="F199" s="269"/>
      <c r="G199" s="269"/>
      <c r="H199" s="269"/>
      <c r="I199" s="269"/>
      <c r="J199" s="269"/>
      <c r="K199" s="270"/>
    </row>
    <row r="200" s="1" customFormat="1" ht="25.5" customHeight="1">
      <c r="B200" s="268"/>
      <c r="C200" s="337" t="s">
        <v>534</v>
      </c>
      <c r="D200" s="337"/>
      <c r="E200" s="337"/>
      <c r="F200" s="337" t="s">
        <v>535</v>
      </c>
      <c r="G200" s="338"/>
      <c r="H200" s="337" t="s">
        <v>536</v>
      </c>
      <c r="I200" s="337"/>
      <c r="J200" s="337"/>
      <c r="K200" s="270"/>
    </row>
    <row r="201" s="1" customFormat="1" ht="5.25" customHeight="1">
      <c r="B201" s="301"/>
      <c r="C201" s="298"/>
      <c r="D201" s="298"/>
      <c r="E201" s="298"/>
      <c r="F201" s="298"/>
      <c r="G201" s="278"/>
      <c r="H201" s="298"/>
      <c r="I201" s="298"/>
      <c r="J201" s="298"/>
      <c r="K201" s="322"/>
    </row>
    <row r="202" s="1" customFormat="1" ht="15" customHeight="1">
      <c r="B202" s="301"/>
      <c r="C202" s="278" t="s">
        <v>526</v>
      </c>
      <c r="D202" s="278"/>
      <c r="E202" s="278"/>
      <c r="F202" s="300" t="s">
        <v>43</v>
      </c>
      <c r="G202" s="278"/>
      <c r="H202" s="278" t="s">
        <v>537</v>
      </c>
      <c r="I202" s="278"/>
      <c r="J202" s="278"/>
      <c r="K202" s="322"/>
    </row>
    <row r="203" s="1" customFormat="1" ht="15" customHeight="1">
      <c r="B203" s="301"/>
      <c r="C203" s="307"/>
      <c r="D203" s="278"/>
      <c r="E203" s="278"/>
      <c r="F203" s="300" t="s">
        <v>44</v>
      </c>
      <c r="G203" s="278"/>
      <c r="H203" s="278" t="s">
        <v>538</v>
      </c>
      <c r="I203" s="278"/>
      <c r="J203" s="278"/>
      <c r="K203" s="322"/>
    </row>
    <row r="204" s="1" customFormat="1" ht="15" customHeight="1">
      <c r="B204" s="301"/>
      <c r="C204" s="307"/>
      <c r="D204" s="278"/>
      <c r="E204" s="278"/>
      <c r="F204" s="300" t="s">
        <v>47</v>
      </c>
      <c r="G204" s="278"/>
      <c r="H204" s="278" t="s">
        <v>539</v>
      </c>
      <c r="I204" s="278"/>
      <c r="J204" s="278"/>
      <c r="K204" s="322"/>
    </row>
    <row r="205" s="1" customFormat="1" ht="15" customHeight="1">
      <c r="B205" s="301"/>
      <c r="C205" s="278"/>
      <c r="D205" s="278"/>
      <c r="E205" s="278"/>
      <c r="F205" s="300" t="s">
        <v>45</v>
      </c>
      <c r="G205" s="278"/>
      <c r="H205" s="278" t="s">
        <v>540</v>
      </c>
      <c r="I205" s="278"/>
      <c r="J205" s="278"/>
      <c r="K205" s="322"/>
    </row>
    <row r="206" s="1" customFormat="1" ht="15" customHeight="1">
      <c r="B206" s="301"/>
      <c r="C206" s="278"/>
      <c r="D206" s="278"/>
      <c r="E206" s="278"/>
      <c r="F206" s="300" t="s">
        <v>46</v>
      </c>
      <c r="G206" s="278"/>
      <c r="H206" s="278" t="s">
        <v>541</v>
      </c>
      <c r="I206" s="278"/>
      <c r="J206" s="278"/>
      <c r="K206" s="322"/>
    </row>
    <row r="207" s="1" customFormat="1" ht="15" customHeight="1">
      <c r="B207" s="301"/>
      <c r="C207" s="278"/>
      <c r="D207" s="278"/>
      <c r="E207" s="278"/>
      <c r="F207" s="300"/>
      <c r="G207" s="278"/>
      <c r="H207" s="278"/>
      <c r="I207" s="278"/>
      <c r="J207" s="278"/>
      <c r="K207" s="322"/>
    </row>
    <row r="208" s="1" customFormat="1" ht="15" customHeight="1">
      <c r="B208" s="301"/>
      <c r="C208" s="278" t="s">
        <v>482</v>
      </c>
      <c r="D208" s="278"/>
      <c r="E208" s="278"/>
      <c r="F208" s="300" t="s">
        <v>77</v>
      </c>
      <c r="G208" s="278"/>
      <c r="H208" s="278" t="s">
        <v>542</v>
      </c>
      <c r="I208" s="278"/>
      <c r="J208" s="278"/>
      <c r="K208" s="322"/>
    </row>
    <row r="209" s="1" customFormat="1" ht="15" customHeight="1">
      <c r="B209" s="301"/>
      <c r="C209" s="307"/>
      <c r="D209" s="278"/>
      <c r="E209" s="278"/>
      <c r="F209" s="300" t="s">
        <v>378</v>
      </c>
      <c r="G209" s="278"/>
      <c r="H209" s="278" t="s">
        <v>379</v>
      </c>
      <c r="I209" s="278"/>
      <c r="J209" s="278"/>
      <c r="K209" s="322"/>
    </row>
    <row r="210" s="1" customFormat="1" ht="15" customHeight="1">
      <c r="B210" s="301"/>
      <c r="C210" s="278"/>
      <c r="D210" s="278"/>
      <c r="E210" s="278"/>
      <c r="F210" s="300" t="s">
        <v>376</v>
      </c>
      <c r="G210" s="278"/>
      <c r="H210" s="278" t="s">
        <v>543</v>
      </c>
      <c r="I210" s="278"/>
      <c r="J210" s="278"/>
      <c r="K210" s="322"/>
    </row>
    <row r="211" s="1" customFormat="1" ht="15" customHeight="1">
      <c r="B211" s="339"/>
      <c r="C211" s="307"/>
      <c r="D211" s="307"/>
      <c r="E211" s="307"/>
      <c r="F211" s="300" t="s">
        <v>380</v>
      </c>
      <c r="G211" s="285"/>
      <c r="H211" s="326" t="s">
        <v>381</v>
      </c>
      <c r="I211" s="326"/>
      <c r="J211" s="326"/>
      <c r="K211" s="340"/>
    </row>
    <row r="212" s="1" customFormat="1" ht="15" customHeight="1">
      <c r="B212" s="339"/>
      <c r="C212" s="307"/>
      <c r="D212" s="307"/>
      <c r="E212" s="307"/>
      <c r="F212" s="300" t="s">
        <v>382</v>
      </c>
      <c r="G212" s="285"/>
      <c r="H212" s="326" t="s">
        <v>544</v>
      </c>
      <c r="I212" s="326"/>
      <c r="J212" s="326"/>
      <c r="K212" s="340"/>
    </row>
    <row r="213" s="1" customFormat="1" ht="15" customHeight="1">
      <c r="B213" s="339"/>
      <c r="C213" s="307"/>
      <c r="D213" s="307"/>
      <c r="E213" s="307"/>
      <c r="F213" s="341"/>
      <c r="G213" s="285"/>
      <c r="H213" s="342"/>
      <c r="I213" s="342"/>
      <c r="J213" s="342"/>
      <c r="K213" s="340"/>
    </row>
    <row r="214" s="1" customFormat="1" ht="15" customHeight="1">
      <c r="B214" s="339"/>
      <c r="C214" s="278" t="s">
        <v>506</v>
      </c>
      <c r="D214" s="307"/>
      <c r="E214" s="307"/>
      <c r="F214" s="300">
        <v>1</v>
      </c>
      <c r="G214" s="285"/>
      <c r="H214" s="326" t="s">
        <v>545</v>
      </c>
      <c r="I214" s="326"/>
      <c r="J214" s="326"/>
      <c r="K214" s="340"/>
    </row>
    <row r="215" s="1" customFormat="1" ht="15" customHeight="1">
      <c r="B215" s="339"/>
      <c r="C215" s="307"/>
      <c r="D215" s="307"/>
      <c r="E215" s="307"/>
      <c r="F215" s="300">
        <v>2</v>
      </c>
      <c r="G215" s="285"/>
      <c r="H215" s="326" t="s">
        <v>546</v>
      </c>
      <c r="I215" s="326"/>
      <c r="J215" s="326"/>
      <c r="K215" s="340"/>
    </row>
    <row r="216" s="1" customFormat="1" ht="15" customHeight="1">
      <c r="B216" s="339"/>
      <c r="C216" s="307"/>
      <c r="D216" s="307"/>
      <c r="E216" s="307"/>
      <c r="F216" s="300">
        <v>3</v>
      </c>
      <c r="G216" s="285"/>
      <c r="H216" s="326" t="s">
        <v>547</v>
      </c>
      <c r="I216" s="326"/>
      <c r="J216" s="326"/>
      <c r="K216" s="340"/>
    </row>
    <row r="217" s="1" customFormat="1" ht="15" customHeight="1">
      <c r="B217" s="339"/>
      <c r="C217" s="307"/>
      <c r="D217" s="307"/>
      <c r="E217" s="307"/>
      <c r="F217" s="300">
        <v>4</v>
      </c>
      <c r="G217" s="285"/>
      <c r="H217" s="326" t="s">
        <v>548</v>
      </c>
      <c r="I217" s="326"/>
      <c r="J217" s="326"/>
      <c r="K217" s="340"/>
    </row>
    <row r="218" s="1" customFormat="1" ht="12.75" customHeight="1">
      <c r="B218" s="343"/>
      <c r="C218" s="344"/>
      <c r="D218" s="344"/>
      <c r="E218" s="344"/>
      <c r="F218" s="344"/>
      <c r="G218" s="344"/>
      <c r="H218" s="344"/>
      <c r="I218" s="344"/>
      <c r="J218" s="344"/>
      <c r="K218" s="345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DESKTOP-MG4GMBF\Honza</dc:creator>
  <cp:lastModifiedBy>DESKTOP-MG4GMBF\Honza</cp:lastModifiedBy>
  <dcterms:created xsi:type="dcterms:W3CDTF">2020-02-27T08:08:55Z</dcterms:created>
  <dcterms:modified xsi:type="dcterms:W3CDTF">2020-02-27T08:09:00Z</dcterms:modified>
</cp:coreProperties>
</file>